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2" windowHeight="8700" tabRatio="808" activeTab="0"/>
  </bookViews>
  <sheets>
    <sheet name="352" sheetId="1" r:id="rId1"/>
  </sheets>
  <definedNames>
    <definedName name="_xlnm.Print_Area" localSheetId="0">'352'!$A$1:$E$180</definedName>
  </definedNames>
  <calcPr fullCalcOnLoad="1" fullPrecision="0"/>
</workbook>
</file>

<file path=xl/sharedStrings.xml><?xml version="1.0" encoding="utf-8"?>
<sst xmlns="http://schemas.openxmlformats.org/spreadsheetml/2006/main" count="341" uniqueCount="103">
  <si>
    <t>Исполнитель</t>
  </si>
  <si>
    <t>Наименование показателя</t>
  </si>
  <si>
    <t>Код
по бюджетной классифика-ции операции
сектора госу-
дарственного управления</t>
  </si>
  <si>
    <t>Всего</t>
  </si>
  <si>
    <t>В том числе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</si>
  <si>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</si>
  <si>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</si>
  <si>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</si>
  <si>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</si>
  <si>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государственного задания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</si>
  <si>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</si>
  <si>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</si>
  <si>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</si>
  <si>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</si>
  <si>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</si>
  <si>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</si>
  <si>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</si>
  <si>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</si>
  <si>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</si>
  <si>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</si>
  <si>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</si>
  <si>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</si>
  <si>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</si>
  <si>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</si>
  <si>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</si>
  <si>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</si>
  <si>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</si>
  <si>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</si>
  <si>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</si>
  <si>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</si>
  <si>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</si>
  <si>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</si>
  <si>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</si>
  <si>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</si>
  <si>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</si>
  <si>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</si>
  <si>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</si>
  <si>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</si>
  <si>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</si>
  <si>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</si>
  <si>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</si>
  <si>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</si>
  <si>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</si>
  <si>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</si>
  <si>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государственного бюджетного</t>
  </si>
  <si>
    <t>учреждения (подразделения)</t>
  </si>
  <si>
    <t>(уполномоченное лицо)</t>
  </si>
  <si>
    <t>(подпись)</t>
  </si>
  <si>
    <t>(расшифровка подписи)</t>
  </si>
  <si>
    <t>"____"     ___________   20____г.</t>
  </si>
  <si>
    <t>III. Показатели по поступлениям и выплатам учреждения на 2012 год</t>
  </si>
  <si>
    <t>III. Показатели по поступлениям и выплатам учреждения на 2013 год</t>
  </si>
  <si>
    <t>III. Показатели по поступлениям и выплатам учреждения на 2014 год</t>
  </si>
  <si>
    <t>4360067  Расходы на реализацию мер социальной поддержки работников государственных  образовательных учреждений</t>
  </si>
  <si>
    <t>1350103 Субсидии бюджетным учреждениям общеобразовательным школам на финансовое обеспечение выполнения государственного задания</t>
  </si>
  <si>
    <t>90 фонд</t>
  </si>
  <si>
    <t>4210153 Расходы на приобретение учебных изданий для комплектования библиотек образовательных учреждений</t>
  </si>
  <si>
    <t>4210154 Расходы на приобретение книг для комплектования библиотек образовательных учреждений</t>
  </si>
  <si>
    <t>4210451 Расходы на реализацию мер социальной поддержки отдельных категорий граждан в части предоставления на льготной основе питания в общеобразовательных школах</t>
  </si>
  <si>
    <t>безф онда  90</t>
  </si>
  <si>
    <t>тел. 735-76-85</t>
  </si>
  <si>
    <t>Красносельсокго района"</t>
  </si>
  <si>
    <t>Т.Н.Бебова</t>
  </si>
  <si>
    <t>О.Н.Колабутина</t>
  </si>
  <si>
    <t>Целевые субсидии</t>
  </si>
  <si>
    <t>1.4.1</t>
  </si>
  <si>
    <t>*</t>
  </si>
  <si>
    <t>1.4.2</t>
  </si>
  <si>
    <t>1.5</t>
  </si>
  <si>
    <t>Поступления от сдачи в аренду имущества</t>
  </si>
  <si>
    <t>1.6</t>
  </si>
  <si>
    <t>Прочие поступления</t>
  </si>
  <si>
    <t>1.7</t>
  </si>
  <si>
    <t>Средства по обязательному медицинскому страхованию</t>
  </si>
  <si>
    <t>1.8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</si>
  <si>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</si>
  <si>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</si>
  <si>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</si>
  <si>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</si>
  <si>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</si>
  <si>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</si>
  <si>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</si>
  <si>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</si>
  <si>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</si>
  <si>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</si>
  <si>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</si>
  <si>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</si>
  <si>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2.4</t>
  </si>
  <si>
    <t>2.4.1</t>
  </si>
  <si>
    <t>2.4.2</t>
  </si>
  <si>
    <t>2.5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</si>
  <si>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</si>
  <si>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</si>
  <si>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</si>
  <si>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</si>
  <si>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</si>
  <si>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</si>
  <si>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</si>
  <si>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</si>
  <si>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2.8</t>
  </si>
  <si>
    <t>*) дополнительное образование детей</t>
  </si>
  <si>
    <t>Л.С.Рахимова</t>
  </si>
  <si>
    <t>Дирерктор  "ГКУ ЦБ администрации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</si>
</sst>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  <numFmt numFmtId="172" formatCode="#,##0.000"/>
    <numFmt numFmtId="173" formatCode="_-* #,##0.000_р_._-;\-* #,##0.000_р_._-;_-* &quot;-&quot;??_р_._-;_-@_-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5" fillId="6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6" borderId="11" xfId="0" applyFont="1" applyFill="1" applyBorder="1" applyAlignment="1">
      <alignment horizontal="left" vertical="top" wrapText="1"/>
    </xf>
    <xf numFmtId="49" fontId="5" fillId="6" borderId="11" xfId="0" applyNumberFormat="1" applyFont="1" applyFill="1" applyBorder="1" applyAlignment="1">
      <alignment horizontal="center" vertical="top"/>
    </xf>
    <xf numFmtId="4" fontId="5" fillId="6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6" fillId="2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2"/>
  <sheetViews>
    <sheetView tabSelected="1" view="pageBreakPreview" zoomScale="75" zoomScaleNormal="75" zoomScaleSheetLayoutView="75" zoomScalePageLayoutView="0" workbookViewId="0" topLeftCell="A1">
      <pane xSplit="5" ySplit="6" topLeftCell="K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9" sqref="M9:O9"/>
    </sheetView>
  </sheetViews>
  <sheetFormatPr defaultColWidth="0.875" defaultRowHeight="12.75"/>
  <cols>
    <col min="1" max="1" width="6.50390625" style="1" customWidth="1"/>
    <col min="2" max="2" width="52.375" style="1" customWidth="1"/>
    <col min="3" max="3" width="21.50390625" style="1" customWidth="1"/>
    <col min="4" max="4" width="22.125" style="1" customWidth="1"/>
    <col min="5" max="5" width="15.50390625" style="1" customWidth="1"/>
    <col min="6" max="8" width="22.375" style="1" customWidth="1"/>
    <col min="9" max="11" width="16.125" style="1" customWidth="1"/>
    <col min="12" max="12" width="17.50390625" style="1" customWidth="1"/>
    <col min="13" max="15" width="16.625" style="1" customWidth="1"/>
    <col min="16" max="16" width="21.375" style="1" customWidth="1"/>
    <col min="17" max="17" width="10.625" style="1" customWidth="1"/>
    <col min="18" max="18" width="14.375" style="1" customWidth="1"/>
    <col min="19" max="213" width="10.625" style="1" customWidth="1"/>
    <col min="214" max="16384" width="0.875" style="1" customWidth="1"/>
  </cols>
  <sheetData>
    <row r="1" ht="24.75" customHeight="1"/>
    <row r="2" spans="1:16" s="2" customFormat="1" ht="13.5" customHeight="1">
      <c r="A2" s="72" t="s">
        <v>50</v>
      </c>
      <c r="B2" s="72"/>
      <c r="C2" s="72"/>
      <c r="D2" s="72"/>
      <c r="E2" s="72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8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3"/>
    </row>
    <row r="4" spans="1:18" s="17" customFormat="1" ht="12.75" customHeight="1">
      <c r="A4" s="71"/>
      <c r="B4" s="63" t="s">
        <v>1</v>
      </c>
      <c r="C4" s="64"/>
      <c r="D4" s="61" t="s">
        <v>2</v>
      </c>
      <c r="E4" s="61" t="s">
        <v>3</v>
      </c>
      <c r="F4" s="67" t="s">
        <v>4</v>
      </c>
      <c r="G4" s="68"/>
      <c r="H4" s="68"/>
      <c r="I4" s="68"/>
      <c r="J4" s="68"/>
      <c r="K4" s="68"/>
      <c r="L4" s="68"/>
      <c r="M4" s="68"/>
      <c r="N4" s="68"/>
      <c r="O4" s="68"/>
      <c r="P4" s="69"/>
      <c r="R4" s="17" t="s">
        <v>59</v>
      </c>
    </row>
    <row r="5" spans="1:18" s="17" customFormat="1" ht="115.5" customHeight="1">
      <c r="A5" s="71"/>
      <c r="B5" s="65"/>
      <c r="C5" s="66"/>
      <c r="D5" s="62"/>
      <c r="E5" s="62"/>
      <c r="F5" s="30" t="s">
        <v>54</v>
      </c>
      <c r="G5" s="30" t="s">
        <v>56</v>
      </c>
      <c r="H5" s="30" t="s">
        <v>57</v>
      </c>
      <c r="I5" s="30" t="s">
        <v>58</v>
      </c>
      <c r="J5" s="30">
        <v>4350080</v>
      </c>
      <c r="K5" s="43" t="s">
        <v>53</v>
      </c>
      <c r="L5" s="43">
        <v>5200901</v>
      </c>
      <c r="M5" s="43">
        <v>5220141</v>
      </c>
      <c r="N5" s="43">
        <v>4360120</v>
      </c>
      <c r="O5" s="43">
        <v>4290001</v>
      </c>
      <c r="P5" s="30" t="s">
        <v>55</v>
      </c>
      <c r="R5" s="16"/>
    </row>
    <row r="6" spans="1:18" ht="30" customHeight="1">
      <c r="A6" s="44"/>
      <c r="B6" s="73" t="s">
        <v>5</v>
      </c>
      <c r="C6" s="73"/>
      <c r="D6" s="31" t="s">
        <v>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R6" s="8"/>
    </row>
    <row r="7" spans="1:18" s="3" customFormat="1" ht="13.5">
      <c r="A7" s="33">
        <v>1</v>
      </c>
      <c r="B7" s="74" t="s">
        <v>7</v>
      </c>
      <c r="C7" s="74"/>
      <c r="D7" s="34" t="s">
        <v>6</v>
      </c>
      <c r="E7" s="35">
        <f>SUM(F7:P7)</f>
        <v>46751000</v>
      </c>
      <c r="F7" s="35">
        <f>F9+F10+F11+F12+F16+F17+F18+F19</f>
        <v>40580600</v>
      </c>
      <c r="G7" s="35">
        <f aca="true" t="shared" si="0" ref="G7:P7">G9+G10+G11+G12+G16+G17+G18+G19</f>
        <v>124700</v>
      </c>
      <c r="H7" s="35">
        <f t="shared" si="0"/>
        <v>21400</v>
      </c>
      <c r="I7" s="35">
        <f t="shared" si="0"/>
        <v>1784100</v>
      </c>
      <c r="J7" s="35">
        <f t="shared" si="0"/>
        <v>1500000</v>
      </c>
      <c r="K7" s="35">
        <f t="shared" si="0"/>
        <v>347900</v>
      </c>
      <c r="L7" s="35">
        <f t="shared" si="0"/>
        <v>418100</v>
      </c>
      <c r="M7" s="35">
        <f>M9+M10+M11+M12+M16+M17+M18+M19</f>
        <v>0</v>
      </c>
      <c r="N7" s="35">
        <f>N9+N10+N11+N12+N16+N17+N18+N19</f>
        <v>0</v>
      </c>
      <c r="O7" s="35">
        <f>O9+O10+O11+O12+O16+O17+O18+O19</f>
        <v>11200</v>
      </c>
      <c r="P7" s="35">
        <f t="shared" si="0"/>
        <v>1963000</v>
      </c>
      <c r="R7" s="23">
        <f>E7-P7</f>
        <v>44788000</v>
      </c>
    </row>
    <row r="8" spans="1:18" s="3" customFormat="1" ht="13.5">
      <c r="A8" s="39"/>
      <c r="B8" s="73" t="s">
        <v>8</v>
      </c>
      <c r="C8" s="73"/>
      <c r="D8" s="31" t="s">
        <v>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R8" s="24">
        <f aca="true" t="shared" si="1" ref="R8:R54">E8-P8</f>
        <v>0</v>
      </c>
    </row>
    <row r="9" spans="1:18" s="3" customFormat="1" ht="13.5">
      <c r="A9" s="39">
        <v>1.1</v>
      </c>
      <c r="B9" s="73" t="s">
        <v>9</v>
      </c>
      <c r="C9" s="73"/>
      <c r="D9" s="31" t="s">
        <v>6</v>
      </c>
      <c r="E9" s="36">
        <f>SUM(F9:P9)</f>
        <v>40998700</v>
      </c>
      <c r="F9" s="36">
        <f>F21</f>
        <v>40580600</v>
      </c>
      <c r="G9" s="36"/>
      <c r="H9" s="36"/>
      <c r="I9" s="36"/>
      <c r="J9" s="36"/>
      <c r="K9" s="36"/>
      <c r="L9" s="36">
        <f>L21</f>
        <v>418100</v>
      </c>
      <c r="M9" s="36"/>
      <c r="N9" s="36"/>
      <c r="O9" s="36"/>
      <c r="P9" s="36"/>
      <c r="R9" s="24">
        <f t="shared" si="1"/>
        <v>40998700</v>
      </c>
    </row>
    <row r="10" spans="1:18" s="3" customFormat="1" ht="13.5">
      <c r="A10" s="39">
        <v>1.2</v>
      </c>
      <c r="B10" s="73" t="s">
        <v>64</v>
      </c>
      <c r="C10" s="73"/>
      <c r="D10" s="31" t="s">
        <v>6</v>
      </c>
      <c r="E10" s="36">
        <f>SUM(F10:P10)</f>
        <v>3789300</v>
      </c>
      <c r="F10" s="36">
        <f>F22</f>
        <v>0</v>
      </c>
      <c r="G10" s="36">
        <f>G21</f>
        <v>124700</v>
      </c>
      <c r="H10" s="36">
        <f>H21</f>
        <v>21400</v>
      </c>
      <c r="I10" s="36">
        <f>I21</f>
        <v>1784100</v>
      </c>
      <c r="J10" s="36">
        <f>J21</f>
        <v>1500000</v>
      </c>
      <c r="K10" s="36">
        <f>K21</f>
        <v>347900</v>
      </c>
      <c r="L10" s="36"/>
      <c r="M10" s="36">
        <f>M21</f>
        <v>0</v>
      </c>
      <c r="N10" s="36">
        <f>N21</f>
        <v>0</v>
      </c>
      <c r="O10" s="36">
        <f>O21</f>
        <v>11200</v>
      </c>
      <c r="P10" s="36"/>
      <c r="R10" s="24">
        <f>E10-P10</f>
        <v>3789300</v>
      </c>
    </row>
    <row r="11" spans="1:18" s="3" customFormat="1" ht="13.5">
      <c r="A11" s="39">
        <v>1.3</v>
      </c>
      <c r="B11" s="73" t="s">
        <v>10</v>
      </c>
      <c r="C11" s="73"/>
      <c r="D11" s="31"/>
      <c r="E11" s="36">
        <f>SUM(F11:P11)</f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R11" s="24">
        <f t="shared" si="1"/>
        <v>0</v>
      </c>
    </row>
    <row r="12" spans="1:18" s="3" customFormat="1" ht="49.5" customHeight="1">
      <c r="A12" s="39">
        <v>1.4</v>
      </c>
      <c r="B12" s="57" t="s">
        <v>11</v>
      </c>
      <c r="C12" s="58"/>
      <c r="D12" s="31" t="s">
        <v>6</v>
      </c>
      <c r="E12" s="37">
        <f>SUM(F12:P12)</f>
        <v>1500000</v>
      </c>
      <c r="F12" s="37">
        <f>SUM(F14:F15)</f>
        <v>0</v>
      </c>
      <c r="G12" s="37">
        <f aca="true" t="shared" si="2" ref="G12:P12">SUM(G14:G15)</f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>SUM(M14:M15)</f>
        <v>0</v>
      </c>
      <c r="N12" s="37">
        <f>SUM(N14:N15)</f>
        <v>0</v>
      </c>
      <c r="O12" s="37">
        <f>SUM(O14:O15)</f>
        <v>0</v>
      </c>
      <c r="P12" s="37">
        <f t="shared" si="2"/>
        <v>1500000</v>
      </c>
      <c r="Q12" s="26"/>
      <c r="R12" s="25">
        <f t="shared" si="1"/>
        <v>0</v>
      </c>
    </row>
    <row r="13" spans="1:18" s="3" customFormat="1" ht="13.5">
      <c r="A13" s="39"/>
      <c r="B13" s="57" t="s">
        <v>8</v>
      </c>
      <c r="C13" s="58"/>
      <c r="D13" s="3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R13" s="24">
        <f>E13-P13</f>
        <v>0</v>
      </c>
    </row>
    <row r="14" spans="1:18" s="3" customFormat="1" ht="13.5">
      <c r="A14" s="39" t="s">
        <v>65</v>
      </c>
      <c r="B14" s="59" t="s">
        <v>100</v>
      </c>
      <c r="C14" s="60"/>
      <c r="D14" s="31" t="s">
        <v>6</v>
      </c>
      <c r="E14" s="36">
        <f aca="true" t="shared" si="3" ref="E14:E20">SUM(F14:P14)</f>
        <v>1500000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>
        <v>1500000</v>
      </c>
      <c r="R14" s="24">
        <f t="shared" si="1"/>
        <v>0</v>
      </c>
    </row>
    <row r="15" spans="1:18" s="3" customFormat="1" ht="15" customHeight="1">
      <c r="A15" s="39" t="s">
        <v>67</v>
      </c>
      <c r="B15" s="57" t="s">
        <v>66</v>
      </c>
      <c r="C15" s="58"/>
      <c r="D15" s="31" t="s">
        <v>6</v>
      </c>
      <c r="E15" s="36">
        <f t="shared" si="3"/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24">
        <f t="shared" si="1"/>
        <v>0</v>
      </c>
    </row>
    <row r="16" spans="1:18" s="3" customFormat="1" ht="13.5">
      <c r="A16" s="39" t="s">
        <v>68</v>
      </c>
      <c r="B16" s="57" t="s">
        <v>69</v>
      </c>
      <c r="C16" s="58"/>
      <c r="D16" s="31" t="s">
        <v>6</v>
      </c>
      <c r="E16" s="36">
        <f t="shared" si="3"/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R16" s="24">
        <f t="shared" si="1"/>
        <v>0</v>
      </c>
    </row>
    <row r="17" spans="1:18" s="3" customFormat="1" ht="13.5">
      <c r="A17" s="39" t="s">
        <v>70</v>
      </c>
      <c r="B17" s="57" t="s">
        <v>71</v>
      </c>
      <c r="C17" s="58"/>
      <c r="D17" s="31" t="s">
        <v>6</v>
      </c>
      <c r="E17" s="36">
        <f t="shared" si="3"/>
        <v>463000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>
        <v>463000</v>
      </c>
      <c r="R17" s="24">
        <f t="shared" si="1"/>
        <v>0</v>
      </c>
    </row>
    <row r="18" spans="1:18" s="3" customFormat="1" ht="13.5">
      <c r="A18" s="39" t="s">
        <v>72</v>
      </c>
      <c r="B18" s="57" t="s">
        <v>73</v>
      </c>
      <c r="C18" s="58"/>
      <c r="D18" s="31" t="s">
        <v>6</v>
      </c>
      <c r="E18" s="36">
        <f t="shared" si="3"/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24">
        <f t="shared" si="1"/>
        <v>0</v>
      </c>
    </row>
    <row r="19" spans="1:18" s="3" customFormat="1" ht="15" customHeight="1">
      <c r="A19" s="39" t="s">
        <v>74</v>
      </c>
      <c r="B19" s="57" t="s">
        <v>12</v>
      </c>
      <c r="C19" s="58"/>
      <c r="D19" s="31" t="s">
        <v>6</v>
      </c>
      <c r="E19" s="36">
        <f t="shared" si="3"/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R19" s="24">
        <f t="shared" si="1"/>
        <v>0</v>
      </c>
    </row>
    <row r="20" spans="1:18" s="27" customFormat="1" ht="13.5">
      <c r="A20" s="39"/>
      <c r="B20" s="57" t="s">
        <v>13</v>
      </c>
      <c r="C20" s="58"/>
      <c r="D20" s="31" t="s">
        <v>6</v>
      </c>
      <c r="E20" s="36">
        <f t="shared" si="3"/>
        <v>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R20" s="25">
        <f t="shared" si="1"/>
        <v>0</v>
      </c>
    </row>
    <row r="21" spans="1:18" s="5" customFormat="1" ht="13.5">
      <c r="A21" s="33">
        <v>2</v>
      </c>
      <c r="B21" s="74" t="s">
        <v>14</v>
      </c>
      <c r="C21" s="74"/>
      <c r="D21" s="34">
        <v>900</v>
      </c>
      <c r="E21" s="35">
        <f>SUM(F21:P21)</f>
        <v>46751000</v>
      </c>
      <c r="F21" s="35">
        <f aca="true" t="shared" si="4" ref="F21:P21">F23+F28+F36+F39+F43+F44+F50</f>
        <v>40580600</v>
      </c>
      <c r="G21" s="35">
        <f t="shared" si="4"/>
        <v>124700</v>
      </c>
      <c r="H21" s="35">
        <f t="shared" si="4"/>
        <v>21400</v>
      </c>
      <c r="I21" s="35">
        <f t="shared" si="4"/>
        <v>1784100</v>
      </c>
      <c r="J21" s="35">
        <f t="shared" si="4"/>
        <v>1500000</v>
      </c>
      <c r="K21" s="35">
        <f t="shared" si="4"/>
        <v>347900</v>
      </c>
      <c r="L21" s="35">
        <f t="shared" si="4"/>
        <v>418100</v>
      </c>
      <c r="M21" s="35">
        <f>M23+M28+M36+M39+M43+M44+M50</f>
        <v>0</v>
      </c>
      <c r="N21" s="35">
        <f>N23+N28+N36+N39+N43+N44+N50</f>
        <v>0</v>
      </c>
      <c r="O21" s="35">
        <f>O23+O28+O36+O39+O43+O44+O50</f>
        <v>11200</v>
      </c>
      <c r="P21" s="35">
        <f t="shared" si="4"/>
        <v>1963000</v>
      </c>
      <c r="R21" s="23">
        <f t="shared" si="1"/>
        <v>44788000</v>
      </c>
    </row>
    <row r="22" spans="1:18" s="3" customFormat="1" ht="13.5">
      <c r="A22" s="39"/>
      <c r="B22" s="73" t="s">
        <v>8</v>
      </c>
      <c r="C22" s="73"/>
      <c r="D22" s="31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4">
        <f t="shared" si="1"/>
        <v>0</v>
      </c>
    </row>
    <row r="23" spans="1:18" s="3" customFormat="1" ht="13.5">
      <c r="A23" s="39">
        <v>2.1</v>
      </c>
      <c r="B23" s="73" t="s">
        <v>15</v>
      </c>
      <c r="C23" s="73"/>
      <c r="D23" s="31" t="s">
        <v>16</v>
      </c>
      <c r="E23" s="36">
        <f>SUM(F23:P23)</f>
        <v>37944100</v>
      </c>
      <c r="F23" s="36">
        <f aca="true" t="shared" si="5" ref="F23:P23">F25+F26+F27</f>
        <v>36220700</v>
      </c>
      <c r="G23" s="36">
        <f t="shared" si="5"/>
        <v>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6">
        <f t="shared" si="5"/>
        <v>105300</v>
      </c>
      <c r="L23" s="36">
        <f t="shared" si="5"/>
        <v>418100</v>
      </c>
      <c r="M23" s="36">
        <f>M25+M26+M27</f>
        <v>0</v>
      </c>
      <c r="N23" s="36">
        <f>N25+N26+N27</f>
        <v>0</v>
      </c>
      <c r="O23" s="36">
        <f>O25+O26+O27</f>
        <v>0</v>
      </c>
      <c r="P23" s="36">
        <f t="shared" si="5"/>
        <v>1200000</v>
      </c>
      <c r="R23" s="24"/>
    </row>
    <row r="24" spans="1:18" s="3" customFormat="1" ht="13.5">
      <c r="A24" s="39"/>
      <c r="B24" s="73" t="s">
        <v>17</v>
      </c>
      <c r="C24" s="73"/>
      <c r="D24" s="31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R24" s="24"/>
    </row>
    <row r="25" spans="1:18" s="3" customFormat="1" ht="13.5">
      <c r="A25" s="39" t="s">
        <v>75</v>
      </c>
      <c r="B25" s="73" t="s">
        <v>18</v>
      </c>
      <c r="C25" s="73"/>
      <c r="D25" s="31">
        <v>211</v>
      </c>
      <c r="E25" s="36">
        <f>SUM(F25:P25)</f>
        <v>29106600</v>
      </c>
      <c r="F25" s="36">
        <v>27861900</v>
      </c>
      <c r="G25" s="36"/>
      <c r="H25" s="36"/>
      <c r="I25" s="36"/>
      <c r="J25" s="36"/>
      <c r="K25" s="36"/>
      <c r="L25" s="36">
        <v>321600</v>
      </c>
      <c r="M25" s="36"/>
      <c r="N25" s="36"/>
      <c r="O25" s="36"/>
      <c r="P25" s="36">
        <v>923100</v>
      </c>
      <c r="R25" s="24">
        <f t="shared" si="1"/>
        <v>28183500</v>
      </c>
    </row>
    <row r="26" spans="1:18" s="3" customFormat="1" ht="13.5">
      <c r="A26" s="39" t="s">
        <v>76</v>
      </c>
      <c r="B26" s="73" t="s">
        <v>19</v>
      </c>
      <c r="C26" s="73"/>
      <c r="D26" s="31">
        <v>212</v>
      </c>
      <c r="E26" s="36">
        <f aca="true" t="shared" si="6" ref="E26:E53">SUM(F26:P26)</f>
        <v>81000</v>
      </c>
      <c r="F26" s="36">
        <v>0</v>
      </c>
      <c r="G26" s="36"/>
      <c r="H26" s="36"/>
      <c r="I26" s="36"/>
      <c r="J26" s="36"/>
      <c r="K26" s="36">
        <v>81000</v>
      </c>
      <c r="L26" s="36"/>
      <c r="M26" s="36"/>
      <c r="N26" s="36"/>
      <c r="O26" s="36"/>
      <c r="P26" s="36"/>
      <c r="R26" s="24">
        <f t="shared" si="1"/>
        <v>81000</v>
      </c>
    </row>
    <row r="27" spans="1:18" s="3" customFormat="1" ht="13.5">
      <c r="A27" s="39" t="s">
        <v>77</v>
      </c>
      <c r="B27" s="73" t="s">
        <v>20</v>
      </c>
      <c r="C27" s="73"/>
      <c r="D27" s="31">
        <v>213</v>
      </c>
      <c r="E27" s="36">
        <f>SUM(F27:Q27)</f>
        <v>8756500</v>
      </c>
      <c r="F27" s="36">
        <v>8358800</v>
      </c>
      <c r="G27" s="36"/>
      <c r="H27" s="36"/>
      <c r="I27" s="36"/>
      <c r="J27" s="36"/>
      <c r="K27" s="36">
        <v>24300</v>
      </c>
      <c r="L27" s="36">
        <v>96500</v>
      </c>
      <c r="M27" s="36"/>
      <c r="N27" s="36"/>
      <c r="O27" s="36"/>
      <c r="P27" s="36">
        <v>276900</v>
      </c>
      <c r="R27" s="24">
        <f t="shared" si="1"/>
        <v>8479600</v>
      </c>
    </row>
    <row r="28" spans="1:18" s="3" customFormat="1" ht="13.5">
      <c r="A28" s="39" t="s">
        <v>78</v>
      </c>
      <c r="B28" s="73" t="s">
        <v>21</v>
      </c>
      <c r="C28" s="73"/>
      <c r="D28" s="31">
        <v>220</v>
      </c>
      <c r="E28" s="36">
        <f t="shared" si="6"/>
        <v>5127600</v>
      </c>
      <c r="F28" s="36">
        <f aca="true" t="shared" si="7" ref="F28:P28">F30+F31+F32+F33+F34+F35</f>
        <v>3591900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1500000</v>
      </c>
      <c r="K28" s="36">
        <f t="shared" si="7"/>
        <v>0</v>
      </c>
      <c r="L28" s="36">
        <f t="shared" si="7"/>
        <v>0</v>
      </c>
      <c r="M28" s="36">
        <f>M30+M31+M32+M33+M34+M35</f>
        <v>0</v>
      </c>
      <c r="N28" s="36">
        <f>N30+N31+N32+N33+N34+N35</f>
        <v>0</v>
      </c>
      <c r="O28" s="36">
        <f>O30+O31+O32+O33+O34+O35</f>
        <v>11200</v>
      </c>
      <c r="P28" s="36">
        <f t="shared" si="7"/>
        <v>24500</v>
      </c>
      <c r="R28" s="24"/>
    </row>
    <row r="29" spans="1:18" s="3" customFormat="1" ht="13.5">
      <c r="A29" s="39"/>
      <c r="B29" s="73" t="s">
        <v>17</v>
      </c>
      <c r="C29" s="73"/>
      <c r="D29" s="31"/>
      <c r="E29" s="36">
        <f t="shared" si="6"/>
        <v>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R29" s="24"/>
    </row>
    <row r="30" spans="1:18" s="3" customFormat="1" ht="13.5">
      <c r="A30" s="39" t="s">
        <v>79</v>
      </c>
      <c r="B30" s="73" t="s">
        <v>22</v>
      </c>
      <c r="C30" s="73"/>
      <c r="D30" s="31">
        <v>221</v>
      </c>
      <c r="E30" s="36">
        <f t="shared" si="6"/>
        <v>51300</v>
      </c>
      <c r="F30" s="36">
        <v>26800</v>
      </c>
      <c r="G30" s="36"/>
      <c r="H30" s="36"/>
      <c r="I30" s="36"/>
      <c r="J30" s="36"/>
      <c r="K30" s="36"/>
      <c r="L30" s="36"/>
      <c r="M30" s="36"/>
      <c r="N30" s="36"/>
      <c r="O30" s="36"/>
      <c r="P30" s="36">
        <v>24500</v>
      </c>
      <c r="R30" s="24">
        <f t="shared" si="1"/>
        <v>26800</v>
      </c>
    </row>
    <row r="31" spans="1:18" s="3" customFormat="1" ht="13.5">
      <c r="A31" s="39" t="s">
        <v>80</v>
      </c>
      <c r="B31" s="73" t="s">
        <v>23</v>
      </c>
      <c r="C31" s="73"/>
      <c r="D31" s="31">
        <v>222</v>
      </c>
      <c r="E31" s="36">
        <f t="shared" si="6"/>
        <v>20500</v>
      </c>
      <c r="F31" s="36">
        <v>20500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4">
        <f t="shared" si="1"/>
        <v>20500</v>
      </c>
    </row>
    <row r="32" spans="1:18" s="3" customFormat="1" ht="13.5">
      <c r="A32" s="39" t="s">
        <v>81</v>
      </c>
      <c r="B32" s="73" t="s">
        <v>24</v>
      </c>
      <c r="C32" s="73"/>
      <c r="D32" s="31">
        <v>223</v>
      </c>
      <c r="E32" s="36">
        <f t="shared" si="6"/>
        <v>2607100</v>
      </c>
      <c r="F32" s="36">
        <f>2602100+5000</f>
        <v>2607100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R32" s="24">
        <f t="shared" si="1"/>
        <v>2607100</v>
      </c>
    </row>
    <row r="33" spans="1:18" s="3" customFormat="1" ht="13.5">
      <c r="A33" s="39" t="s">
        <v>82</v>
      </c>
      <c r="B33" s="73" t="s">
        <v>25</v>
      </c>
      <c r="C33" s="73"/>
      <c r="D33" s="31">
        <v>224</v>
      </c>
      <c r="E33" s="36">
        <f t="shared" si="6"/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R33" s="24"/>
    </row>
    <row r="34" spans="1:18" s="3" customFormat="1" ht="13.5">
      <c r="A34" s="39" t="s">
        <v>83</v>
      </c>
      <c r="B34" s="73" t="s">
        <v>26</v>
      </c>
      <c r="C34" s="73"/>
      <c r="D34" s="31">
        <v>225</v>
      </c>
      <c r="E34" s="36">
        <f t="shared" si="6"/>
        <v>2151600</v>
      </c>
      <c r="F34" s="36">
        <v>651600</v>
      </c>
      <c r="G34" s="36"/>
      <c r="H34" s="36"/>
      <c r="I34" s="36"/>
      <c r="J34" s="36">
        <v>1500000</v>
      </c>
      <c r="K34" s="36"/>
      <c r="L34" s="36"/>
      <c r="M34" s="36"/>
      <c r="N34" s="36"/>
      <c r="O34" s="36"/>
      <c r="P34" s="36"/>
      <c r="R34" s="24">
        <f t="shared" si="1"/>
        <v>2151600</v>
      </c>
    </row>
    <row r="35" spans="1:18" s="3" customFormat="1" ht="13.5">
      <c r="A35" s="39" t="s">
        <v>84</v>
      </c>
      <c r="B35" s="73" t="s">
        <v>27</v>
      </c>
      <c r="C35" s="73"/>
      <c r="D35" s="31">
        <v>226</v>
      </c>
      <c r="E35" s="36">
        <f t="shared" si="6"/>
        <v>297100</v>
      </c>
      <c r="F35" s="36">
        <v>285900</v>
      </c>
      <c r="G35" s="36"/>
      <c r="H35" s="36"/>
      <c r="I35" s="36"/>
      <c r="J35" s="36"/>
      <c r="K35" s="36"/>
      <c r="L35" s="36"/>
      <c r="M35" s="36"/>
      <c r="N35" s="36"/>
      <c r="O35" s="36">
        <v>11200</v>
      </c>
      <c r="P35" s="36">
        <v>0</v>
      </c>
      <c r="R35" s="24">
        <f t="shared" si="1"/>
        <v>297100</v>
      </c>
    </row>
    <row r="36" spans="1:18" s="3" customFormat="1" ht="13.5">
      <c r="A36" s="39" t="s">
        <v>85</v>
      </c>
      <c r="B36" s="73" t="s">
        <v>28</v>
      </c>
      <c r="C36" s="73"/>
      <c r="D36" s="31">
        <v>240</v>
      </c>
      <c r="E36" s="36">
        <f t="shared" si="6"/>
        <v>0</v>
      </c>
      <c r="F36" s="36">
        <f aca="true" t="shared" si="8" ref="F36:P36">F38</f>
        <v>0</v>
      </c>
      <c r="G36" s="36">
        <f t="shared" si="8"/>
        <v>0</v>
      </c>
      <c r="H36" s="36">
        <f t="shared" si="8"/>
        <v>0</v>
      </c>
      <c r="I36" s="36">
        <f t="shared" si="8"/>
        <v>0</v>
      </c>
      <c r="J36" s="36">
        <f t="shared" si="8"/>
        <v>0</v>
      </c>
      <c r="K36" s="36">
        <f t="shared" si="8"/>
        <v>0</v>
      </c>
      <c r="L36" s="36">
        <f t="shared" si="8"/>
        <v>0</v>
      </c>
      <c r="M36" s="36">
        <f>M38</f>
        <v>0</v>
      </c>
      <c r="N36" s="36">
        <f>N38</f>
        <v>0</v>
      </c>
      <c r="O36" s="36">
        <f>O38</f>
        <v>0</v>
      </c>
      <c r="P36" s="36">
        <f t="shared" si="8"/>
        <v>0</v>
      </c>
      <c r="R36" s="24"/>
    </row>
    <row r="37" spans="1:18" s="3" customFormat="1" ht="13.5">
      <c r="A37" s="39"/>
      <c r="B37" s="73" t="s">
        <v>17</v>
      </c>
      <c r="C37" s="73"/>
      <c r="D37" s="31"/>
      <c r="E37" s="36">
        <f t="shared" si="6"/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R37" s="24"/>
    </row>
    <row r="38" spans="1:18" s="3" customFormat="1" ht="13.5">
      <c r="A38" s="39" t="s">
        <v>86</v>
      </c>
      <c r="B38" s="73" t="s">
        <v>29</v>
      </c>
      <c r="C38" s="73"/>
      <c r="D38" s="31">
        <v>241</v>
      </c>
      <c r="E38" s="36">
        <f t="shared" si="6"/>
        <v>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R38" s="24"/>
    </row>
    <row r="39" spans="1:18" s="3" customFormat="1" ht="13.5">
      <c r="A39" s="39" t="s">
        <v>87</v>
      </c>
      <c r="B39" s="73" t="s">
        <v>30</v>
      </c>
      <c r="C39" s="73"/>
      <c r="D39" s="31">
        <v>260</v>
      </c>
      <c r="E39" s="36">
        <f t="shared" si="6"/>
        <v>2489700</v>
      </c>
      <c r="F39" s="36">
        <f aca="true" t="shared" si="9" ref="F39:P39">F41</f>
        <v>0</v>
      </c>
      <c r="G39" s="36">
        <f t="shared" si="9"/>
        <v>0</v>
      </c>
      <c r="H39" s="36">
        <f t="shared" si="9"/>
        <v>0</v>
      </c>
      <c r="I39" s="36">
        <f t="shared" si="9"/>
        <v>1784100</v>
      </c>
      <c r="J39" s="36">
        <f t="shared" si="9"/>
        <v>0</v>
      </c>
      <c r="K39" s="36">
        <f t="shared" si="9"/>
        <v>242600</v>
      </c>
      <c r="L39" s="36">
        <f t="shared" si="9"/>
        <v>0</v>
      </c>
      <c r="M39" s="36">
        <f>M41</f>
        <v>0</v>
      </c>
      <c r="N39" s="36">
        <f>N41</f>
        <v>0</v>
      </c>
      <c r="O39" s="36">
        <f>O41</f>
        <v>0</v>
      </c>
      <c r="P39" s="36">
        <f t="shared" si="9"/>
        <v>463000</v>
      </c>
      <c r="R39" s="24"/>
    </row>
    <row r="40" spans="1:18" s="3" customFormat="1" ht="13.5">
      <c r="A40" s="39"/>
      <c r="B40" s="73" t="s">
        <v>17</v>
      </c>
      <c r="C40" s="73"/>
      <c r="D40" s="31"/>
      <c r="E40" s="36">
        <f t="shared" si="6"/>
        <v>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R40" s="24"/>
    </row>
    <row r="41" spans="1:18" s="3" customFormat="1" ht="13.5">
      <c r="A41" s="39" t="s">
        <v>88</v>
      </c>
      <c r="B41" s="73" t="s">
        <v>31</v>
      </c>
      <c r="C41" s="73"/>
      <c r="D41" s="31">
        <v>262</v>
      </c>
      <c r="E41" s="36">
        <f t="shared" si="6"/>
        <v>2489700</v>
      </c>
      <c r="F41" s="36"/>
      <c r="G41" s="36"/>
      <c r="H41" s="36"/>
      <c r="I41" s="36">
        <v>1784100</v>
      </c>
      <c r="J41" s="36"/>
      <c r="K41" s="36">
        <v>242600</v>
      </c>
      <c r="L41" s="36"/>
      <c r="M41" s="36"/>
      <c r="N41" s="36"/>
      <c r="O41" s="36"/>
      <c r="P41" s="36">
        <f>463000</f>
        <v>463000</v>
      </c>
      <c r="R41" s="24">
        <f t="shared" si="1"/>
        <v>2026700</v>
      </c>
    </row>
    <row r="42" spans="1:18" s="3" customFormat="1" ht="13.5">
      <c r="A42" s="39" t="s">
        <v>89</v>
      </c>
      <c r="B42" s="73" t="s">
        <v>32</v>
      </c>
      <c r="C42" s="73"/>
      <c r="D42" s="31">
        <v>263</v>
      </c>
      <c r="E42" s="36">
        <f t="shared" si="6"/>
        <v>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R42" s="24">
        <f t="shared" si="1"/>
        <v>0</v>
      </c>
    </row>
    <row r="43" spans="1:18" s="3" customFormat="1" ht="13.5">
      <c r="A43" s="39" t="s">
        <v>90</v>
      </c>
      <c r="B43" s="73" t="s">
        <v>33</v>
      </c>
      <c r="C43" s="73"/>
      <c r="D43" s="31">
        <v>290</v>
      </c>
      <c r="E43" s="36">
        <f t="shared" si="6"/>
        <v>2800</v>
      </c>
      <c r="F43" s="36">
        <v>2800</v>
      </c>
      <c r="G43" s="36"/>
      <c r="H43" s="36"/>
      <c r="I43" s="36"/>
      <c r="J43" s="36"/>
      <c r="K43" s="36"/>
      <c r="L43" s="36"/>
      <c r="M43" s="36"/>
      <c r="N43" s="36"/>
      <c r="O43" s="36"/>
      <c r="P43" s="36">
        <v>0</v>
      </c>
      <c r="R43" s="24">
        <f t="shared" si="1"/>
        <v>2800</v>
      </c>
    </row>
    <row r="44" spans="1:18" s="3" customFormat="1" ht="13.5">
      <c r="A44" s="39" t="s">
        <v>91</v>
      </c>
      <c r="B44" s="73" t="s">
        <v>34</v>
      </c>
      <c r="C44" s="73"/>
      <c r="D44" s="31">
        <v>300</v>
      </c>
      <c r="E44" s="36">
        <f t="shared" si="6"/>
        <v>1186800</v>
      </c>
      <c r="F44" s="36">
        <f aca="true" t="shared" si="10" ref="F44:P44">F46+F47+F48+F49</f>
        <v>765200</v>
      </c>
      <c r="G44" s="36">
        <f t="shared" si="10"/>
        <v>124700</v>
      </c>
      <c r="H44" s="36">
        <f t="shared" si="10"/>
        <v>21400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>M46+M47+M48+M49</f>
        <v>0</v>
      </c>
      <c r="N44" s="36">
        <f>N46+N47+N48+N49</f>
        <v>0</v>
      </c>
      <c r="O44" s="36">
        <f>O46+O47+O48+O49</f>
        <v>0</v>
      </c>
      <c r="P44" s="36">
        <f t="shared" si="10"/>
        <v>275500</v>
      </c>
      <c r="R44" s="24"/>
    </row>
    <row r="45" spans="1:18" s="3" customFormat="1" ht="13.5">
      <c r="A45" s="39"/>
      <c r="B45" s="73" t="s">
        <v>17</v>
      </c>
      <c r="C45" s="73"/>
      <c r="D45" s="31"/>
      <c r="E45" s="36">
        <f t="shared" si="6"/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R45" s="24">
        <f t="shared" si="1"/>
        <v>0</v>
      </c>
    </row>
    <row r="46" spans="1:18" s="3" customFormat="1" ht="13.5">
      <c r="A46" s="39" t="s">
        <v>92</v>
      </c>
      <c r="B46" s="73" t="s">
        <v>35</v>
      </c>
      <c r="C46" s="73"/>
      <c r="D46" s="31">
        <v>310</v>
      </c>
      <c r="E46" s="36">
        <f t="shared" si="6"/>
        <v>820500</v>
      </c>
      <c r="F46" s="36">
        <v>428900</v>
      </c>
      <c r="G46" s="36">
        <v>124700</v>
      </c>
      <c r="H46" s="36">
        <v>21400</v>
      </c>
      <c r="I46" s="36"/>
      <c r="J46" s="36"/>
      <c r="K46" s="36"/>
      <c r="L46" s="36"/>
      <c r="M46" s="36"/>
      <c r="N46" s="36"/>
      <c r="O46" s="36"/>
      <c r="P46" s="36">
        <v>245500</v>
      </c>
      <c r="R46" s="24">
        <f t="shared" si="1"/>
        <v>575000</v>
      </c>
    </row>
    <row r="47" spans="1:18" s="3" customFormat="1" ht="13.5">
      <c r="A47" s="39" t="s">
        <v>93</v>
      </c>
      <c r="B47" s="73" t="s">
        <v>36</v>
      </c>
      <c r="C47" s="73"/>
      <c r="D47" s="31">
        <v>320</v>
      </c>
      <c r="E47" s="36">
        <f t="shared" si="6"/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R47" s="24">
        <f t="shared" si="1"/>
        <v>0</v>
      </c>
    </row>
    <row r="48" spans="1:18" s="3" customFormat="1" ht="13.5">
      <c r="A48" s="39" t="s">
        <v>94</v>
      </c>
      <c r="B48" s="73" t="s">
        <v>37</v>
      </c>
      <c r="C48" s="73"/>
      <c r="D48" s="31">
        <v>330</v>
      </c>
      <c r="E48" s="36">
        <f t="shared" si="6"/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R48" s="24">
        <f t="shared" si="1"/>
        <v>0</v>
      </c>
    </row>
    <row r="49" spans="1:18" s="3" customFormat="1" ht="13.5">
      <c r="A49" s="39" t="s">
        <v>95</v>
      </c>
      <c r="B49" s="73" t="s">
        <v>38</v>
      </c>
      <c r="C49" s="73"/>
      <c r="D49" s="31">
        <v>340</v>
      </c>
      <c r="E49" s="36">
        <f t="shared" si="6"/>
        <v>366300</v>
      </c>
      <c r="F49" s="36">
        <v>336300</v>
      </c>
      <c r="G49" s="36"/>
      <c r="H49" s="36"/>
      <c r="I49" s="36"/>
      <c r="J49" s="36"/>
      <c r="K49" s="36"/>
      <c r="L49" s="36"/>
      <c r="M49" s="36"/>
      <c r="N49" s="36"/>
      <c r="O49" s="36"/>
      <c r="P49" s="36">
        <v>30000</v>
      </c>
      <c r="R49" s="24">
        <f t="shared" si="1"/>
        <v>336300</v>
      </c>
    </row>
    <row r="50" spans="1:18" s="3" customFormat="1" ht="13.5">
      <c r="A50" s="39" t="s">
        <v>96</v>
      </c>
      <c r="B50" s="73" t="s">
        <v>39</v>
      </c>
      <c r="C50" s="73"/>
      <c r="D50" s="31">
        <v>500</v>
      </c>
      <c r="E50" s="36">
        <f t="shared" si="6"/>
        <v>0</v>
      </c>
      <c r="F50" s="36">
        <f aca="true" t="shared" si="11" ref="F50:P50">F52+F53</f>
        <v>0</v>
      </c>
      <c r="G50" s="36">
        <f t="shared" si="11"/>
        <v>0</v>
      </c>
      <c r="H50" s="36">
        <f t="shared" si="11"/>
        <v>0</v>
      </c>
      <c r="I50" s="36">
        <f t="shared" si="11"/>
        <v>0</v>
      </c>
      <c r="J50" s="36">
        <f t="shared" si="11"/>
        <v>0</v>
      </c>
      <c r="K50" s="36">
        <f t="shared" si="11"/>
        <v>0</v>
      </c>
      <c r="L50" s="36">
        <f t="shared" si="11"/>
        <v>0</v>
      </c>
      <c r="M50" s="36">
        <f>M52+M53</f>
        <v>0</v>
      </c>
      <c r="N50" s="36">
        <f>N52+N53</f>
        <v>0</v>
      </c>
      <c r="O50" s="36">
        <f>O52+O53</f>
        <v>0</v>
      </c>
      <c r="P50" s="36">
        <f t="shared" si="11"/>
        <v>0</v>
      </c>
      <c r="R50" s="24">
        <f t="shared" si="1"/>
        <v>0</v>
      </c>
    </row>
    <row r="51" spans="1:18" s="3" customFormat="1" ht="13.5">
      <c r="A51" s="39"/>
      <c r="B51" s="73" t="s">
        <v>17</v>
      </c>
      <c r="C51" s="73"/>
      <c r="D51" s="31"/>
      <c r="E51" s="36">
        <f t="shared" si="6"/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R51" s="24">
        <f t="shared" si="1"/>
        <v>0</v>
      </c>
    </row>
    <row r="52" spans="1:18" s="3" customFormat="1" ht="13.5">
      <c r="A52" s="39" t="s">
        <v>97</v>
      </c>
      <c r="B52" s="73" t="s">
        <v>40</v>
      </c>
      <c r="C52" s="73"/>
      <c r="D52" s="31">
        <v>520</v>
      </c>
      <c r="E52" s="36">
        <f t="shared" si="6"/>
        <v>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R52" s="24">
        <f t="shared" si="1"/>
        <v>0</v>
      </c>
    </row>
    <row r="53" spans="1:18" s="3" customFormat="1" ht="13.5">
      <c r="A53" s="39" t="s">
        <v>98</v>
      </c>
      <c r="B53" s="73" t="s">
        <v>41</v>
      </c>
      <c r="C53" s="73"/>
      <c r="D53" s="31">
        <v>530</v>
      </c>
      <c r="E53" s="36">
        <f t="shared" si="6"/>
        <v>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R53" s="24">
        <f t="shared" si="1"/>
        <v>0</v>
      </c>
    </row>
    <row r="54" spans="1:18" s="3" customFormat="1" ht="13.5">
      <c r="A54" s="39"/>
      <c r="B54" s="73" t="s">
        <v>42</v>
      </c>
      <c r="C54" s="73"/>
      <c r="D54" s="31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R54" s="24">
        <f t="shared" si="1"/>
        <v>0</v>
      </c>
    </row>
    <row r="55" spans="1:18" s="3" customFormat="1" ht="13.5">
      <c r="A55" s="39" t="s">
        <v>99</v>
      </c>
      <c r="B55" s="73" t="s">
        <v>43</v>
      </c>
      <c r="C55" s="73"/>
      <c r="D55" s="31" t="s">
        <v>6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R55" s="13"/>
    </row>
    <row r="56" spans="1:18" s="3" customFormat="1" ht="13.5">
      <c r="A56" s="49"/>
      <c r="B56" s="53"/>
      <c r="C56" s="53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R56" s="52"/>
    </row>
    <row r="57" spans="1:17" ht="13.5" customHeight="1">
      <c r="A57" s="70" t="s">
        <v>51</v>
      </c>
      <c r="B57" s="70"/>
      <c r="C57" s="70"/>
      <c r="D57" s="70"/>
      <c r="E57" s="70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4"/>
    </row>
    <row r="58" spans="1:18" ht="13.5">
      <c r="A58" s="14"/>
      <c r="B58" s="49"/>
      <c r="C58" s="49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14"/>
      <c r="R58" s="3"/>
    </row>
    <row r="59" spans="1:18" s="17" customFormat="1" ht="12.75" customHeight="1">
      <c r="A59" s="71"/>
      <c r="B59" s="63" t="s">
        <v>1</v>
      </c>
      <c r="C59" s="64"/>
      <c r="D59" s="61" t="s">
        <v>2</v>
      </c>
      <c r="E59" s="61" t="s">
        <v>3</v>
      </c>
      <c r="F59" s="67" t="s">
        <v>4</v>
      </c>
      <c r="G59" s="68"/>
      <c r="H59" s="68"/>
      <c r="I59" s="68"/>
      <c r="J59" s="68"/>
      <c r="K59" s="68"/>
      <c r="L59" s="68"/>
      <c r="M59" s="68"/>
      <c r="N59" s="68"/>
      <c r="O59" s="68"/>
      <c r="P59" s="69"/>
      <c r="R59" s="17" t="s">
        <v>59</v>
      </c>
    </row>
    <row r="60" spans="1:18" s="17" customFormat="1" ht="115.5" customHeight="1">
      <c r="A60" s="71"/>
      <c r="B60" s="65"/>
      <c r="C60" s="66"/>
      <c r="D60" s="62"/>
      <c r="E60" s="62"/>
      <c r="F60" s="30" t="s">
        <v>54</v>
      </c>
      <c r="G60" s="30" t="s">
        <v>56</v>
      </c>
      <c r="H60" s="30" t="s">
        <v>57</v>
      </c>
      <c r="I60" s="30" t="s">
        <v>58</v>
      </c>
      <c r="J60" s="30">
        <v>4350080</v>
      </c>
      <c r="K60" s="43" t="s">
        <v>53</v>
      </c>
      <c r="L60" s="43">
        <v>5200901</v>
      </c>
      <c r="M60" s="43">
        <v>5220141</v>
      </c>
      <c r="N60" s="43">
        <v>4360120</v>
      </c>
      <c r="O60" s="43">
        <v>4290001</v>
      </c>
      <c r="P60" s="30" t="s">
        <v>55</v>
      </c>
      <c r="R60" s="16"/>
    </row>
    <row r="61" spans="1:18" s="7" customFormat="1" ht="30" customHeight="1">
      <c r="A61" s="44"/>
      <c r="B61" s="73" t="s">
        <v>5</v>
      </c>
      <c r="C61" s="73"/>
      <c r="D61" s="31" t="s">
        <v>6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R61" s="8"/>
    </row>
    <row r="62" spans="1:18" ht="13.5">
      <c r="A62" s="33">
        <v>1</v>
      </c>
      <c r="B62" s="74" t="s">
        <v>7</v>
      </c>
      <c r="C62" s="74"/>
      <c r="D62" s="34" t="s">
        <v>6</v>
      </c>
      <c r="E62" s="35">
        <f>SUM(F62:P62)</f>
        <v>44150000</v>
      </c>
      <c r="F62" s="35">
        <f>F64+F65+F66+F67+F71+F72+F73+F74</f>
        <v>39809100</v>
      </c>
      <c r="G62" s="35">
        <f aca="true" t="shared" si="12" ref="G62:P62">G64+G65+G66+G67+G71+G72+G73+G74</f>
        <v>55400</v>
      </c>
      <c r="H62" s="35">
        <f t="shared" si="12"/>
        <v>22000</v>
      </c>
      <c r="I62" s="35">
        <f t="shared" si="12"/>
        <v>1897700</v>
      </c>
      <c r="J62" s="35">
        <f t="shared" si="12"/>
        <v>0</v>
      </c>
      <c r="K62" s="35">
        <f t="shared" si="12"/>
        <v>346300</v>
      </c>
      <c r="L62" s="35">
        <f t="shared" si="12"/>
        <v>0</v>
      </c>
      <c r="M62" s="35">
        <f>M64+M65+M66+M67+M71+M72+M73+M74</f>
        <v>0</v>
      </c>
      <c r="N62" s="35">
        <f>N64+N65+N66+N67+N71+N72+N73+N74</f>
        <v>0</v>
      </c>
      <c r="O62" s="35">
        <f>O64+O65+O66+O67+O71+O72+O73+O74</f>
        <v>0</v>
      </c>
      <c r="P62" s="35">
        <f t="shared" si="12"/>
        <v>2019500</v>
      </c>
      <c r="R62" s="23">
        <f>E62-P62</f>
        <v>42130500</v>
      </c>
    </row>
    <row r="63" spans="1:18" ht="13.5">
      <c r="A63" s="39"/>
      <c r="B63" s="73" t="s">
        <v>8</v>
      </c>
      <c r="C63" s="73"/>
      <c r="D63" s="31" t="s">
        <v>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R63" s="24">
        <f aca="true" t="shared" si="13" ref="R63:R109">E63-P63</f>
        <v>0</v>
      </c>
    </row>
    <row r="64" spans="1:18" ht="13.5">
      <c r="A64" s="39">
        <v>1.1</v>
      </c>
      <c r="B64" s="73" t="s">
        <v>9</v>
      </c>
      <c r="C64" s="73"/>
      <c r="D64" s="31" t="s">
        <v>6</v>
      </c>
      <c r="E64" s="36">
        <f>SUM(F64:P64)</f>
        <v>39809100</v>
      </c>
      <c r="F64" s="36">
        <f>F76</f>
        <v>39809100</v>
      </c>
      <c r="G64" s="36"/>
      <c r="H64" s="36"/>
      <c r="I64" s="36"/>
      <c r="J64" s="36"/>
      <c r="K64" s="36"/>
      <c r="L64" s="36">
        <f>L76</f>
        <v>0</v>
      </c>
      <c r="M64" s="36"/>
      <c r="N64" s="36"/>
      <c r="O64" s="36"/>
      <c r="P64" s="36"/>
      <c r="R64" s="24">
        <f t="shared" si="13"/>
        <v>39809100</v>
      </c>
    </row>
    <row r="65" spans="1:18" s="3" customFormat="1" ht="13.5">
      <c r="A65" s="39">
        <v>1.2</v>
      </c>
      <c r="B65" s="73" t="s">
        <v>64</v>
      </c>
      <c r="C65" s="73"/>
      <c r="D65" s="31" t="s">
        <v>6</v>
      </c>
      <c r="E65" s="36">
        <f>SUM(F65:P65)</f>
        <v>2321400</v>
      </c>
      <c r="F65" s="36">
        <f>F77</f>
        <v>0</v>
      </c>
      <c r="G65" s="36">
        <f>G76</f>
        <v>55400</v>
      </c>
      <c r="H65" s="36">
        <f>H76</f>
        <v>22000</v>
      </c>
      <c r="I65" s="36">
        <f>I76</f>
        <v>1897700</v>
      </c>
      <c r="J65" s="36">
        <f>J76</f>
        <v>0</v>
      </c>
      <c r="K65" s="36">
        <f>K76</f>
        <v>346300</v>
      </c>
      <c r="L65" s="36">
        <f>L77</f>
        <v>0</v>
      </c>
      <c r="M65" s="36">
        <f>M76</f>
        <v>0</v>
      </c>
      <c r="N65" s="36">
        <f>N76</f>
        <v>0</v>
      </c>
      <c r="O65" s="36">
        <f>O76</f>
        <v>0</v>
      </c>
      <c r="P65" s="36"/>
      <c r="R65" s="24">
        <f t="shared" si="13"/>
        <v>2321400</v>
      </c>
    </row>
    <row r="66" spans="1:18" s="7" customFormat="1" ht="13.5">
      <c r="A66" s="39">
        <v>1.3</v>
      </c>
      <c r="B66" s="73" t="s">
        <v>10</v>
      </c>
      <c r="C66" s="73"/>
      <c r="D66" s="31"/>
      <c r="E66" s="36">
        <f>SUM(F66:P66)</f>
        <v>0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R66" s="24">
        <f t="shared" si="13"/>
        <v>0</v>
      </c>
    </row>
    <row r="67" spans="1:18" s="28" customFormat="1" ht="46.5" customHeight="1">
      <c r="A67" s="39">
        <v>1.4</v>
      </c>
      <c r="B67" s="57" t="s">
        <v>11</v>
      </c>
      <c r="C67" s="58"/>
      <c r="D67" s="31" t="s">
        <v>6</v>
      </c>
      <c r="E67" s="37">
        <f>SUM(F67:P67)</f>
        <v>1500000</v>
      </c>
      <c r="F67" s="37">
        <f>SUM(F69:F70)</f>
        <v>0</v>
      </c>
      <c r="G67" s="37">
        <f aca="true" t="shared" si="14" ref="G67:P67">SUM(G69:G70)</f>
        <v>0</v>
      </c>
      <c r="H67" s="37">
        <f t="shared" si="14"/>
        <v>0</v>
      </c>
      <c r="I67" s="37">
        <f t="shared" si="14"/>
        <v>0</v>
      </c>
      <c r="J67" s="37">
        <f t="shared" si="14"/>
        <v>0</v>
      </c>
      <c r="K67" s="37">
        <f t="shared" si="14"/>
        <v>0</v>
      </c>
      <c r="L67" s="37">
        <f t="shared" si="14"/>
        <v>0</v>
      </c>
      <c r="M67" s="37">
        <f>SUM(M69:M70)</f>
        <v>0</v>
      </c>
      <c r="N67" s="37">
        <f>SUM(N69:N70)</f>
        <v>0</v>
      </c>
      <c r="O67" s="37">
        <f>SUM(O69:O70)</f>
        <v>0</v>
      </c>
      <c r="P67" s="37">
        <f t="shared" si="14"/>
        <v>1500000</v>
      </c>
      <c r="R67" s="25">
        <f t="shared" si="13"/>
        <v>0</v>
      </c>
    </row>
    <row r="68" spans="1:18" ht="13.5">
      <c r="A68" s="39"/>
      <c r="B68" s="57" t="s">
        <v>8</v>
      </c>
      <c r="C68" s="58"/>
      <c r="D68" s="31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R68" s="24">
        <f>E68-P68</f>
        <v>0</v>
      </c>
    </row>
    <row r="69" spans="1:18" ht="13.5">
      <c r="A69" s="39" t="s">
        <v>65</v>
      </c>
      <c r="B69" s="59" t="s">
        <v>100</v>
      </c>
      <c r="C69" s="60"/>
      <c r="D69" s="31" t="s">
        <v>6</v>
      </c>
      <c r="E69" s="36">
        <f aca="true" t="shared" si="15" ref="E69:E75">SUM(F69:P69)</f>
        <v>1500000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>
        <v>1500000</v>
      </c>
      <c r="R69" s="24">
        <f t="shared" si="13"/>
        <v>0</v>
      </c>
    </row>
    <row r="70" spans="1:18" ht="15" customHeight="1">
      <c r="A70" s="39" t="s">
        <v>67</v>
      </c>
      <c r="B70" s="57" t="s">
        <v>66</v>
      </c>
      <c r="C70" s="58"/>
      <c r="D70" s="31" t="s">
        <v>6</v>
      </c>
      <c r="E70" s="36">
        <f t="shared" si="15"/>
        <v>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R70" s="24">
        <f t="shared" si="13"/>
        <v>0</v>
      </c>
    </row>
    <row r="71" spans="1:18" ht="13.5">
      <c r="A71" s="39" t="s">
        <v>68</v>
      </c>
      <c r="B71" s="57" t="s">
        <v>69</v>
      </c>
      <c r="C71" s="58"/>
      <c r="D71" s="31" t="s">
        <v>6</v>
      </c>
      <c r="E71" s="36">
        <f t="shared" si="15"/>
        <v>0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R71" s="24">
        <f t="shared" si="13"/>
        <v>0</v>
      </c>
    </row>
    <row r="72" spans="1:18" s="4" customFormat="1" ht="13.5">
      <c r="A72" s="39" t="s">
        <v>70</v>
      </c>
      <c r="B72" s="57" t="s">
        <v>71</v>
      </c>
      <c r="C72" s="58"/>
      <c r="D72" s="31" t="s">
        <v>6</v>
      </c>
      <c r="E72" s="36">
        <f t="shared" si="15"/>
        <v>519500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>
        <v>519500</v>
      </c>
      <c r="R72" s="24">
        <f t="shared" si="13"/>
        <v>0</v>
      </c>
    </row>
    <row r="73" spans="1:18" s="7" customFormat="1" ht="13.5">
      <c r="A73" s="39" t="s">
        <v>72</v>
      </c>
      <c r="B73" s="57" t="s">
        <v>73</v>
      </c>
      <c r="C73" s="58"/>
      <c r="D73" s="31" t="s">
        <v>6</v>
      </c>
      <c r="E73" s="36">
        <f t="shared" si="15"/>
        <v>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R73" s="24">
        <f t="shared" si="13"/>
        <v>0</v>
      </c>
    </row>
    <row r="74" spans="1:18" s="4" customFormat="1" ht="15" customHeight="1">
      <c r="A74" s="39" t="s">
        <v>74</v>
      </c>
      <c r="B74" s="57" t="s">
        <v>12</v>
      </c>
      <c r="C74" s="58"/>
      <c r="D74" s="31" t="s">
        <v>6</v>
      </c>
      <c r="E74" s="36">
        <f t="shared" si="15"/>
        <v>0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R74" s="24">
        <f t="shared" si="13"/>
        <v>0</v>
      </c>
    </row>
    <row r="75" spans="1:18" s="29" customFormat="1" ht="13.5">
      <c r="A75" s="39"/>
      <c r="B75" s="57" t="s">
        <v>13</v>
      </c>
      <c r="C75" s="58"/>
      <c r="D75" s="31" t="s">
        <v>6</v>
      </c>
      <c r="E75" s="36">
        <f t="shared" si="15"/>
        <v>0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R75" s="25">
        <f t="shared" si="13"/>
        <v>0</v>
      </c>
    </row>
    <row r="76" spans="1:18" s="4" customFormat="1" ht="13.5">
      <c r="A76" s="33">
        <v>2</v>
      </c>
      <c r="B76" s="74" t="s">
        <v>14</v>
      </c>
      <c r="C76" s="74"/>
      <c r="D76" s="34">
        <v>900</v>
      </c>
      <c r="E76" s="35">
        <f>SUM(F76:P76)</f>
        <v>44150000</v>
      </c>
      <c r="F76" s="35">
        <f aca="true" t="shared" si="16" ref="F76:P76">F78+F83+F91+F94+F98+F99+F105</f>
        <v>39809100</v>
      </c>
      <c r="G76" s="35">
        <f t="shared" si="16"/>
        <v>55400</v>
      </c>
      <c r="H76" s="35">
        <f t="shared" si="16"/>
        <v>22000</v>
      </c>
      <c r="I76" s="35">
        <f t="shared" si="16"/>
        <v>1897700</v>
      </c>
      <c r="J76" s="35">
        <f t="shared" si="16"/>
        <v>0</v>
      </c>
      <c r="K76" s="35">
        <f t="shared" si="16"/>
        <v>346300</v>
      </c>
      <c r="L76" s="35">
        <f t="shared" si="16"/>
        <v>0</v>
      </c>
      <c r="M76" s="35">
        <f>M78+M83+M91+M94+M98+M99+M105</f>
        <v>0</v>
      </c>
      <c r="N76" s="35">
        <f>N78+N83+N91+N94+N98+N99+N105</f>
        <v>0</v>
      </c>
      <c r="O76" s="35">
        <f>O78+O83+O91+O94+O98+O99+O105</f>
        <v>0</v>
      </c>
      <c r="P76" s="35">
        <f t="shared" si="16"/>
        <v>2019500</v>
      </c>
      <c r="R76" s="23">
        <f>E76-P76</f>
        <v>42130500</v>
      </c>
    </row>
    <row r="77" spans="1:18" s="4" customFormat="1" ht="13.5">
      <c r="A77" s="39"/>
      <c r="B77" s="73" t="s">
        <v>8</v>
      </c>
      <c r="C77" s="73"/>
      <c r="D77" s="31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R77" s="24">
        <f t="shared" si="13"/>
        <v>0</v>
      </c>
    </row>
    <row r="78" spans="1:18" ht="13.5">
      <c r="A78" s="39">
        <v>2.1</v>
      </c>
      <c r="B78" s="73" t="s">
        <v>15</v>
      </c>
      <c r="C78" s="73"/>
      <c r="D78" s="31" t="s">
        <v>16</v>
      </c>
      <c r="E78" s="36">
        <f>SUM(F78:P78)</f>
        <v>36457900</v>
      </c>
      <c r="F78" s="36">
        <f aca="true" t="shared" si="17" ref="F78:P78">F80+F81+F82</f>
        <v>35153300</v>
      </c>
      <c r="G78" s="36">
        <f t="shared" si="17"/>
        <v>0</v>
      </c>
      <c r="H78" s="36">
        <f t="shared" si="17"/>
        <v>0</v>
      </c>
      <c r="I78" s="36">
        <f t="shared" si="17"/>
        <v>0</v>
      </c>
      <c r="J78" s="36">
        <f t="shared" si="17"/>
        <v>0</v>
      </c>
      <c r="K78" s="36">
        <f t="shared" si="17"/>
        <v>104600</v>
      </c>
      <c r="L78" s="36">
        <f t="shared" si="17"/>
        <v>0</v>
      </c>
      <c r="M78" s="36">
        <f>M80+M81+M82</f>
        <v>0</v>
      </c>
      <c r="N78" s="36">
        <f>N80+N81+N82</f>
        <v>0</v>
      </c>
      <c r="O78" s="36">
        <f>O80+O81+O82</f>
        <v>0</v>
      </c>
      <c r="P78" s="36">
        <f t="shared" si="17"/>
        <v>1200000</v>
      </c>
      <c r="R78" s="24"/>
    </row>
    <row r="79" spans="1:18" ht="13.5">
      <c r="A79" s="39"/>
      <c r="B79" s="73" t="s">
        <v>17</v>
      </c>
      <c r="C79" s="73"/>
      <c r="D79" s="31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R79" s="24">
        <f t="shared" si="13"/>
        <v>0</v>
      </c>
    </row>
    <row r="80" spans="1:18" ht="13.5">
      <c r="A80" s="39" t="s">
        <v>75</v>
      </c>
      <c r="B80" s="73" t="s">
        <v>18</v>
      </c>
      <c r="C80" s="73"/>
      <c r="D80" s="31">
        <v>211</v>
      </c>
      <c r="E80" s="36">
        <f>SUM(F80:P80)</f>
        <v>27964100</v>
      </c>
      <c r="F80" s="36">
        <v>27041000</v>
      </c>
      <c r="G80" s="36"/>
      <c r="H80" s="36"/>
      <c r="I80" s="36"/>
      <c r="J80" s="36"/>
      <c r="K80" s="36"/>
      <c r="L80" s="36"/>
      <c r="M80" s="36"/>
      <c r="N80" s="36"/>
      <c r="O80" s="36"/>
      <c r="P80" s="36">
        <v>923100</v>
      </c>
      <c r="R80" s="24">
        <f t="shared" si="13"/>
        <v>27041000</v>
      </c>
    </row>
    <row r="81" spans="1:18" ht="13.5">
      <c r="A81" s="39" t="s">
        <v>76</v>
      </c>
      <c r="B81" s="73" t="s">
        <v>19</v>
      </c>
      <c r="C81" s="73"/>
      <c r="D81" s="31">
        <v>212</v>
      </c>
      <c r="E81" s="36">
        <f aca="true" t="shared" si="18" ref="E81:E108">SUM(F81:P81)</f>
        <v>80400</v>
      </c>
      <c r="F81" s="36">
        <v>0</v>
      </c>
      <c r="G81" s="36"/>
      <c r="H81" s="36"/>
      <c r="I81" s="36"/>
      <c r="J81" s="36"/>
      <c r="K81" s="36">
        <v>80400</v>
      </c>
      <c r="L81" s="36"/>
      <c r="M81" s="36"/>
      <c r="N81" s="36"/>
      <c r="O81" s="36"/>
      <c r="P81" s="36"/>
      <c r="R81" s="24">
        <f t="shared" si="13"/>
        <v>80400</v>
      </c>
    </row>
    <row r="82" spans="1:18" ht="13.5">
      <c r="A82" s="39" t="s">
        <v>77</v>
      </c>
      <c r="B82" s="73" t="s">
        <v>20</v>
      </c>
      <c r="C82" s="73"/>
      <c r="D82" s="31">
        <v>213</v>
      </c>
      <c r="E82" s="36">
        <f t="shared" si="18"/>
        <v>8413400</v>
      </c>
      <c r="F82" s="36">
        <v>8112300</v>
      </c>
      <c r="G82" s="36"/>
      <c r="H82" s="36"/>
      <c r="I82" s="36"/>
      <c r="J82" s="36"/>
      <c r="K82" s="36">
        <v>24200</v>
      </c>
      <c r="L82" s="36"/>
      <c r="M82" s="36"/>
      <c r="N82" s="36"/>
      <c r="O82" s="36"/>
      <c r="P82" s="36">
        <v>276900</v>
      </c>
      <c r="R82" s="24">
        <f t="shared" si="13"/>
        <v>8136500</v>
      </c>
    </row>
    <row r="83" spans="1:18" ht="13.5">
      <c r="A83" s="39" t="s">
        <v>78</v>
      </c>
      <c r="B83" s="73" t="s">
        <v>21</v>
      </c>
      <c r="C83" s="73"/>
      <c r="D83" s="31">
        <v>220</v>
      </c>
      <c r="E83" s="36">
        <f t="shared" si="18"/>
        <v>4382500</v>
      </c>
      <c r="F83" s="36">
        <f aca="true" t="shared" si="19" ref="F83:P83">F85+F86+F87+F88+F89+F90</f>
        <v>4367500</v>
      </c>
      <c r="G83" s="36">
        <f t="shared" si="19"/>
        <v>0</v>
      </c>
      <c r="H83" s="36">
        <f t="shared" si="19"/>
        <v>0</v>
      </c>
      <c r="I83" s="36">
        <f t="shared" si="19"/>
        <v>0</v>
      </c>
      <c r="J83" s="36">
        <f t="shared" si="19"/>
        <v>0</v>
      </c>
      <c r="K83" s="36">
        <f t="shared" si="19"/>
        <v>0</v>
      </c>
      <c r="L83" s="36">
        <f t="shared" si="19"/>
        <v>0</v>
      </c>
      <c r="M83" s="36">
        <f>M85+M86+M87+M88+M89+M90</f>
        <v>0</v>
      </c>
      <c r="N83" s="36">
        <f>N85+N86+N87+N88+N89+N90</f>
        <v>0</v>
      </c>
      <c r="O83" s="36">
        <f>O85+O86+O87+O88+O89+O90</f>
        <v>0</v>
      </c>
      <c r="P83" s="36">
        <f t="shared" si="19"/>
        <v>15000</v>
      </c>
      <c r="R83" s="24"/>
    </row>
    <row r="84" spans="1:18" ht="13.5">
      <c r="A84" s="39"/>
      <c r="B84" s="73" t="s">
        <v>17</v>
      </c>
      <c r="C84" s="73"/>
      <c r="D84" s="31"/>
      <c r="E84" s="36">
        <f t="shared" si="18"/>
        <v>0</v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R84" s="24">
        <f t="shared" si="13"/>
        <v>0</v>
      </c>
    </row>
    <row r="85" spans="1:18" ht="13.5">
      <c r="A85" s="39" t="s">
        <v>79</v>
      </c>
      <c r="B85" s="73" t="s">
        <v>22</v>
      </c>
      <c r="C85" s="73"/>
      <c r="D85" s="31">
        <v>221</v>
      </c>
      <c r="E85" s="36">
        <f t="shared" si="18"/>
        <v>25300</v>
      </c>
      <c r="F85" s="36">
        <v>25300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R85" s="24">
        <f t="shared" si="13"/>
        <v>25300</v>
      </c>
    </row>
    <row r="86" spans="1:18" ht="13.5">
      <c r="A86" s="39" t="s">
        <v>80</v>
      </c>
      <c r="B86" s="73" t="s">
        <v>23</v>
      </c>
      <c r="C86" s="73"/>
      <c r="D86" s="31">
        <v>222</v>
      </c>
      <c r="E86" s="36">
        <f t="shared" si="18"/>
        <v>21500</v>
      </c>
      <c r="F86" s="36">
        <v>21500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R86" s="24">
        <f t="shared" si="13"/>
        <v>21500</v>
      </c>
    </row>
    <row r="87" spans="1:18" ht="13.5">
      <c r="A87" s="39" t="s">
        <v>81</v>
      </c>
      <c r="B87" s="73" t="s">
        <v>24</v>
      </c>
      <c r="C87" s="73"/>
      <c r="D87" s="31">
        <v>223</v>
      </c>
      <c r="E87" s="36">
        <f t="shared" si="18"/>
        <v>2824900</v>
      </c>
      <c r="F87" s="36">
        <v>2824900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R87" s="24">
        <f t="shared" si="13"/>
        <v>2824900</v>
      </c>
    </row>
    <row r="88" spans="1:18" ht="13.5">
      <c r="A88" s="39" t="s">
        <v>82</v>
      </c>
      <c r="B88" s="73" t="s">
        <v>25</v>
      </c>
      <c r="C88" s="73"/>
      <c r="D88" s="31">
        <v>224</v>
      </c>
      <c r="E88" s="36">
        <f t="shared" si="18"/>
        <v>0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R88" s="24">
        <f t="shared" si="13"/>
        <v>0</v>
      </c>
    </row>
    <row r="89" spans="1:18" ht="13.5">
      <c r="A89" s="39" t="s">
        <v>83</v>
      </c>
      <c r="B89" s="73" t="s">
        <v>26</v>
      </c>
      <c r="C89" s="73"/>
      <c r="D89" s="31">
        <v>225</v>
      </c>
      <c r="E89" s="36">
        <f t="shared" si="18"/>
        <v>1220500</v>
      </c>
      <c r="F89" s="36">
        <v>1220500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R89" s="24">
        <f t="shared" si="13"/>
        <v>1220500</v>
      </c>
    </row>
    <row r="90" spans="1:18" ht="13.5">
      <c r="A90" s="39" t="s">
        <v>84</v>
      </c>
      <c r="B90" s="73" t="s">
        <v>27</v>
      </c>
      <c r="C90" s="73"/>
      <c r="D90" s="31">
        <v>226</v>
      </c>
      <c r="E90" s="36">
        <f t="shared" si="18"/>
        <v>290300</v>
      </c>
      <c r="F90" s="36">
        <v>275300</v>
      </c>
      <c r="G90" s="36"/>
      <c r="H90" s="36"/>
      <c r="I90" s="36"/>
      <c r="J90" s="36"/>
      <c r="K90" s="36"/>
      <c r="L90" s="36"/>
      <c r="M90" s="36"/>
      <c r="N90" s="36"/>
      <c r="O90" s="36"/>
      <c r="P90" s="36">
        <v>15000</v>
      </c>
      <c r="R90" s="24">
        <f t="shared" si="13"/>
        <v>275300</v>
      </c>
    </row>
    <row r="91" spans="1:18" ht="13.5">
      <c r="A91" s="39" t="s">
        <v>85</v>
      </c>
      <c r="B91" s="73" t="s">
        <v>28</v>
      </c>
      <c r="C91" s="73"/>
      <c r="D91" s="31">
        <v>240</v>
      </c>
      <c r="E91" s="36">
        <f t="shared" si="18"/>
        <v>0</v>
      </c>
      <c r="F91" s="36">
        <f aca="true" t="shared" si="20" ref="F91:P91">F93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>M93</f>
        <v>0</v>
      </c>
      <c r="N91" s="36">
        <f>N93</f>
        <v>0</v>
      </c>
      <c r="O91" s="36">
        <f>O93</f>
        <v>0</v>
      </c>
      <c r="P91" s="36">
        <f t="shared" si="20"/>
        <v>0</v>
      </c>
      <c r="R91" s="24">
        <f t="shared" si="13"/>
        <v>0</v>
      </c>
    </row>
    <row r="92" spans="1:18" ht="13.5">
      <c r="A92" s="39"/>
      <c r="B92" s="73" t="s">
        <v>17</v>
      </c>
      <c r="C92" s="73"/>
      <c r="D92" s="31"/>
      <c r="E92" s="36">
        <f t="shared" si="18"/>
        <v>0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R92" s="24">
        <f t="shared" si="13"/>
        <v>0</v>
      </c>
    </row>
    <row r="93" spans="1:18" ht="13.5">
      <c r="A93" s="39" t="s">
        <v>86</v>
      </c>
      <c r="B93" s="73" t="s">
        <v>29</v>
      </c>
      <c r="C93" s="73"/>
      <c r="D93" s="31">
        <v>241</v>
      </c>
      <c r="E93" s="36">
        <f t="shared" si="18"/>
        <v>0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R93" s="24">
        <f t="shared" si="13"/>
        <v>0</v>
      </c>
    </row>
    <row r="94" spans="1:18" ht="13.5">
      <c r="A94" s="39" t="s">
        <v>87</v>
      </c>
      <c r="B94" s="73" t="s">
        <v>30</v>
      </c>
      <c r="C94" s="73"/>
      <c r="D94" s="31">
        <v>260</v>
      </c>
      <c r="E94" s="36">
        <f t="shared" si="18"/>
        <v>2658900</v>
      </c>
      <c r="F94" s="36">
        <f aca="true" t="shared" si="21" ref="F94:P94">F96+F97</f>
        <v>0</v>
      </c>
      <c r="G94" s="36">
        <f t="shared" si="21"/>
        <v>0</v>
      </c>
      <c r="H94" s="36">
        <f t="shared" si="21"/>
        <v>0</v>
      </c>
      <c r="I94" s="36">
        <f t="shared" si="21"/>
        <v>1897700</v>
      </c>
      <c r="J94" s="36">
        <f t="shared" si="21"/>
        <v>0</v>
      </c>
      <c r="K94" s="36">
        <f t="shared" si="21"/>
        <v>241700</v>
      </c>
      <c r="L94" s="36">
        <f t="shared" si="21"/>
        <v>0</v>
      </c>
      <c r="M94" s="36">
        <f>M96+M97</f>
        <v>0</v>
      </c>
      <c r="N94" s="36">
        <f>N96+N97</f>
        <v>0</v>
      </c>
      <c r="O94" s="36">
        <f>O96+O97</f>
        <v>0</v>
      </c>
      <c r="P94" s="36">
        <f t="shared" si="21"/>
        <v>519500</v>
      </c>
      <c r="R94" s="24"/>
    </row>
    <row r="95" spans="1:18" ht="13.5">
      <c r="A95" s="39"/>
      <c r="B95" s="73" t="s">
        <v>17</v>
      </c>
      <c r="C95" s="73"/>
      <c r="D95" s="31"/>
      <c r="E95" s="36">
        <f t="shared" si="18"/>
        <v>0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R95" s="24">
        <f t="shared" si="13"/>
        <v>0</v>
      </c>
    </row>
    <row r="96" spans="1:18" ht="13.5">
      <c r="A96" s="39" t="s">
        <v>88</v>
      </c>
      <c r="B96" s="73" t="s">
        <v>31</v>
      </c>
      <c r="C96" s="73"/>
      <c r="D96" s="31">
        <v>262</v>
      </c>
      <c r="E96" s="36">
        <f t="shared" si="18"/>
        <v>2658900</v>
      </c>
      <c r="F96" s="36"/>
      <c r="G96" s="36"/>
      <c r="H96" s="36"/>
      <c r="I96" s="36">
        <v>1897700</v>
      </c>
      <c r="J96" s="36"/>
      <c r="K96" s="36">
        <v>241700</v>
      </c>
      <c r="L96" s="36"/>
      <c r="M96" s="36"/>
      <c r="N96" s="36"/>
      <c r="O96" s="36"/>
      <c r="P96" s="36">
        <f>519500</f>
        <v>519500</v>
      </c>
      <c r="R96" s="24">
        <f t="shared" si="13"/>
        <v>2139400</v>
      </c>
    </row>
    <row r="97" spans="1:18" ht="13.5">
      <c r="A97" s="39" t="s">
        <v>89</v>
      </c>
      <c r="B97" s="73" t="s">
        <v>32</v>
      </c>
      <c r="C97" s="73"/>
      <c r="D97" s="31">
        <v>263</v>
      </c>
      <c r="E97" s="36">
        <f t="shared" si="18"/>
        <v>0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R97" s="24">
        <f t="shared" si="13"/>
        <v>0</v>
      </c>
    </row>
    <row r="98" spans="1:18" ht="13.5">
      <c r="A98" s="39" t="s">
        <v>90</v>
      </c>
      <c r="B98" s="73" t="s">
        <v>33</v>
      </c>
      <c r="C98" s="73"/>
      <c r="D98" s="31">
        <v>290</v>
      </c>
      <c r="E98" s="36">
        <f t="shared" si="18"/>
        <v>2000</v>
      </c>
      <c r="F98" s="36">
        <v>2000</v>
      </c>
      <c r="G98" s="36"/>
      <c r="H98" s="36"/>
      <c r="I98" s="36"/>
      <c r="J98" s="36"/>
      <c r="K98" s="36"/>
      <c r="L98" s="36"/>
      <c r="M98" s="36">
        <v>0</v>
      </c>
      <c r="N98" s="36">
        <v>0</v>
      </c>
      <c r="O98" s="36">
        <v>0</v>
      </c>
      <c r="P98" s="36">
        <v>0</v>
      </c>
      <c r="R98" s="24">
        <f t="shared" si="13"/>
        <v>2000</v>
      </c>
    </row>
    <row r="99" spans="1:18" ht="13.5">
      <c r="A99" s="39" t="s">
        <v>91</v>
      </c>
      <c r="B99" s="73" t="s">
        <v>34</v>
      </c>
      <c r="C99" s="73"/>
      <c r="D99" s="31">
        <v>300</v>
      </c>
      <c r="E99" s="36">
        <f t="shared" si="18"/>
        <v>648700</v>
      </c>
      <c r="F99" s="36">
        <f aca="true" t="shared" si="22" ref="F99:P99">F101+F102+F103+F104</f>
        <v>286300</v>
      </c>
      <c r="G99" s="36">
        <f t="shared" si="22"/>
        <v>55400</v>
      </c>
      <c r="H99" s="36">
        <f t="shared" si="22"/>
        <v>22000</v>
      </c>
      <c r="I99" s="36">
        <f t="shared" si="22"/>
        <v>0</v>
      </c>
      <c r="J99" s="36">
        <f t="shared" si="22"/>
        <v>0</v>
      </c>
      <c r="K99" s="36">
        <f t="shared" si="22"/>
        <v>0</v>
      </c>
      <c r="L99" s="36">
        <f t="shared" si="22"/>
        <v>0</v>
      </c>
      <c r="M99" s="36">
        <f>M101+M102+M103+M104</f>
        <v>0</v>
      </c>
      <c r="N99" s="36">
        <f>N101+N102+N103+N104</f>
        <v>0</v>
      </c>
      <c r="O99" s="36">
        <f>O101+O102+O103+O104</f>
        <v>0</v>
      </c>
      <c r="P99" s="36">
        <f t="shared" si="22"/>
        <v>285000</v>
      </c>
      <c r="R99" s="24"/>
    </row>
    <row r="100" spans="1:18" ht="13.5">
      <c r="A100" s="39"/>
      <c r="B100" s="73" t="s">
        <v>17</v>
      </c>
      <c r="C100" s="73"/>
      <c r="D100" s="31"/>
      <c r="E100" s="36">
        <f t="shared" si="18"/>
        <v>0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R100" s="24">
        <f t="shared" si="13"/>
        <v>0</v>
      </c>
    </row>
    <row r="101" spans="1:18" ht="13.5">
      <c r="A101" s="39" t="s">
        <v>92</v>
      </c>
      <c r="B101" s="73" t="s">
        <v>35</v>
      </c>
      <c r="C101" s="73"/>
      <c r="D101" s="31">
        <v>310</v>
      </c>
      <c r="E101" s="36">
        <f t="shared" si="18"/>
        <v>332400</v>
      </c>
      <c r="F101" s="36"/>
      <c r="G101" s="36">
        <v>55400</v>
      </c>
      <c r="H101" s="36">
        <v>22000</v>
      </c>
      <c r="I101" s="36"/>
      <c r="J101" s="36"/>
      <c r="K101" s="36"/>
      <c r="L101" s="36"/>
      <c r="M101" s="36"/>
      <c r="N101" s="36"/>
      <c r="O101" s="36"/>
      <c r="P101" s="36">
        <v>255000</v>
      </c>
      <c r="R101" s="24">
        <f t="shared" si="13"/>
        <v>77400</v>
      </c>
    </row>
    <row r="102" spans="1:18" ht="13.5">
      <c r="A102" s="39" t="s">
        <v>93</v>
      </c>
      <c r="B102" s="73" t="s">
        <v>36</v>
      </c>
      <c r="C102" s="73"/>
      <c r="D102" s="31">
        <v>320</v>
      </c>
      <c r="E102" s="36">
        <f t="shared" si="18"/>
        <v>0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R102" s="24">
        <f t="shared" si="13"/>
        <v>0</v>
      </c>
    </row>
    <row r="103" spans="1:18" ht="13.5">
      <c r="A103" s="39" t="s">
        <v>94</v>
      </c>
      <c r="B103" s="73" t="s">
        <v>37</v>
      </c>
      <c r="C103" s="73"/>
      <c r="D103" s="31">
        <v>330</v>
      </c>
      <c r="E103" s="36">
        <f t="shared" si="18"/>
        <v>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R103" s="24">
        <f t="shared" si="13"/>
        <v>0</v>
      </c>
    </row>
    <row r="104" spans="1:18" ht="13.5">
      <c r="A104" s="39" t="s">
        <v>95</v>
      </c>
      <c r="B104" s="73" t="s">
        <v>38</v>
      </c>
      <c r="C104" s="73"/>
      <c r="D104" s="31">
        <v>340</v>
      </c>
      <c r="E104" s="36">
        <f t="shared" si="18"/>
        <v>316300</v>
      </c>
      <c r="F104" s="36">
        <v>286300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>
        <v>30000</v>
      </c>
      <c r="R104" s="24">
        <f t="shared" si="13"/>
        <v>286300</v>
      </c>
    </row>
    <row r="105" spans="1:18" ht="13.5">
      <c r="A105" s="39" t="s">
        <v>96</v>
      </c>
      <c r="B105" s="73" t="s">
        <v>39</v>
      </c>
      <c r="C105" s="73"/>
      <c r="D105" s="31">
        <v>500</v>
      </c>
      <c r="E105" s="36">
        <f t="shared" si="18"/>
        <v>0</v>
      </c>
      <c r="F105" s="36">
        <f aca="true" t="shared" si="23" ref="F105:P105">F107+F108</f>
        <v>0</v>
      </c>
      <c r="G105" s="36">
        <f t="shared" si="23"/>
        <v>0</v>
      </c>
      <c r="H105" s="36">
        <f t="shared" si="23"/>
        <v>0</v>
      </c>
      <c r="I105" s="36">
        <f t="shared" si="23"/>
        <v>0</v>
      </c>
      <c r="J105" s="36">
        <f t="shared" si="23"/>
        <v>0</v>
      </c>
      <c r="K105" s="36">
        <f t="shared" si="23"/>
        <v>0</v>
      </c>
      <c r="L105" s="36">
        <f t="shared" si="23"/>
        <v>0</v>
      </c>
      <c r="M105" s="36">
        <f>M107+M108</f>
        <v>0</v>
      </c>
      <c r="N105" s="36">
        <f>N107+N108</f>
        <v>0</v>
      </c>
      <c r="O105" s="36">
        <f>O107+O108</f>
        <v>0</v>
      </c>
      <c r="P105" s="36">
        <f t="shared" si="23"/>
        <v>0</v>
      </c>
      <c r="R105" s="24">
        <f t="shared" si="13"/>
        <v>0</v>
      </c>
    </row>
    <row r="106" spans="1:18" ht="13.5">
      <c r="A106" s="39"/>
      <c r="B106" s="73" t="s">
        <v>17</v>
      </c>
      <c r="C106" s="73"/>
      <c r="D106" s="31"/>
      <c r="E106" s="36">
        <f t="shared" si="18"/>
        <v>0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R106" s="24">
        <f t="shared" si="13"/>
        <v>0</v>
      </c>
    </row>
    <row r="107" spans="1:18" ht="13.5">
      <c r="A107" s="39" t="s">
        <v>97</v>
      </c>
      <c r="B107" s="73" t="s">
        <v>40</v>
      </c>
      <c r="C107" s="73"/>
      <c r="D107" s="31">
        <v>520</v>
      </c>
      <c r="E107" s="36">
        <f t="shared" si="18"/>
        <v>0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R107" s="24">
        <f t="shared" si="13"/>
        <v>0</v>
      </c>
    </row>
    <row r="108" spans="1:18" ht="13.5">
      <c r="A108" s="39" t="s">
        <v>98</v>
      </c>
      <c r="B108" s="73" t="s">
        <v>41</v>
      </c>
      <c r="C108" s="73"/>
      <c r="D108" s="31">
        <v>530</v>
      </c>
      <c r="E108" s="36">
        <f t="shared" si="18"/>
        <v>0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R108" s="24">
        <f t="shared" si="13"/>
        <v>0</v>
      </c>
    </row>
    <row r="109" spans="1:18" ht="13.5">
      <c r="A109" s="39"/>
      <c r="B109" s="73" t="s">
        <v>42</v>
      </c>
      <c r="C109" s="73"/>
      <c r="D109" s="31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R109" s="24">
        <f t="shared" si="13"/>
        <v>0</v>
      </c>
    </row>
    <row r="110" spans="1:18" ht="13.5">
      <c r="A110" s="39" t="s">
        <v>99</v>
      </c>
      <c r="B110" s="73" t="s">
        <v>43</v>
      </c>
      <c r="C110" s="73"/>
      <c r="D110" s="31" t="s">
        <v>6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R110" s="13"/>
    </row>
    <row r="111" spans="1:18" s="3" customFormat="1" ht="14.25" customHeight="1">
      <c r="A111" s="49"/>
      <c r="B111" s="53"/>
      <c r="C111" s="53"/>
      <c r="D111" s="5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R111" s="52"/>
    </row>
    <row r="112" spans="1:18" s="3" customFormat="1" ht="26.25" customHeight="1">
      <c r="A112" s="49"/>
      <c r="B112" s="53"/>
      <c r="C112" s="53"/>
      <c r="D112" s="55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R112" s="52"/>
    </row>
    <row r="113" spans="1:17" ht="13.5" customHeight="1">
      <c r="A113" s="70" t="s">
        <v>52</v>
      </c>
      <c r="B113" s="70"/>
      <c r="C113" s="70"/>
      <c r="D113" s="70"/>
      <c r="E113" s="70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14"/>
    </row>
    <row r="114" spans="1:18" ht="13.5">
      <c r="A114" s="14"/>
      <c r="B114" s="49"/>
      <c r="C114" s="49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14"/>
      <c r="R114" s="3"/>
    </row>
    <row r="115" spans="1:18" s="17" customFormat="1" ht="12.75" customHeight="1">
      <c r="A115" s="71"/>
      <c r="B115" s="63" t="s">
        <v>1</v>
      </c>
      <c r="C115" s="64"/>
      <c r="D115" s="61" t="s">
        <v>2</v>
      </c>
      <c r="E115" s="61" t="s">
        <v>3</v>
      </c>
      <c r="F115" s="67" t="s">
        <v>4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9"/>
      <c r="R115" s="17" t="s">
        <v>59</v>
      </c>
    </row>
    <row r="116" spans="1:18" s="17" customFormat="1" ht="49.5" customHeight="1">
      <c r="A116" s="71"/>
      <c r="B116" s="65"/>
      <c r="C116" s="66"/>
      <c r="D116" s="62"/>
      <c r="E116" s="62"/>
      <c r="F116" s="30" t="s">
        <v>54</v>
      </c>
      <c r="G116" s="30" t="s">
        <v>56</v>
      </c>
      <c r="H116" s="30" t="s">
        <v>57</v>
      </c>
      <c r="I116" s="30" t="s">
        <v>58</v>
      </c>
      <c r="J116" s="30">
        <v>4350080</v>
      </c>
      <c r="K116" s="43" t="s">
        <v>53</v>
      </c>
      <c r="L116" s="43">
        <v>5200901</v>
      </c>
      <c r="M116" s="43">
        <v>5220141</v>
      </c>
      <c r="N116" s="43">
        <v>4360120</v>
      </c>
      <c r="O116" s="43">
        <v>4290001</v>
      </c>
      <c r="P116" s="30" t="s">
        <v>55</v>
      </c>
      <c r="R116" s="16"/>
    </row>
    <row r="117" spans="1:18" ht="13.5">
      <c r="A117" s="44"/>
      <c r="B117" s="73" t="s">
        <v>5</v>
      </c>
      <c r="C117" s="73"/>
      <c r="D117" s="31" t="s">
        <v>6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R117" s="8"/>
    </row>
    <row r="118" spans="1:18" ht="13.5">
      <c r="A118" s="33">
        <v>1</v>
      </c>
      <c r="B118" s="74" t="s">
        <v>7</v>
      </c>
      <c r="C118" s="74"/>
      <c r="D118" s="34" t="s">
        <v>6</v>
      </c>
      <c r="E118" s="35">
        <f>SUM(F118:P118)</f>
        <v>44891700</v>
      </c>
      <c r="F118" s="35">
        <f>F120+F121+F122+F123+F127+F128+F129+F130</f>
        <v>40405400</v>
      </c>
      <c r="G118" s="35">
        <f aca="true" t="shared" si="24" ref="G118:P118">G120+G121+G122+G123+G127+G128+G129+G130</f>
        <v>58200</v>
      </c>
      <c r="H118" s="35">
        <f t="shared" si="24"/>
        <v>22900</v>
      </c>
      <c r="I118" s="35">
        <f t="shared" si="24"/>
        <v>2002200</v>
      </c>
      <c r="J118" s="35">
        <f t="shared" si="24"/>
        <v>0</v>
      </c>
      <c r="K118" s="35">
        <f t="shared" si="24"/>
        <v>360800</v>
      </c>
      <c r="L118" s="35">
        <f t="shared" si="24"/>
        <v>0</v>
      </c>
      <c r="M118" s="35">
        <f>M120+M121+M122+M123+M127+M128+M129+M130</f>
        <v>0</v>
      </c>
      <c r="N118" s="35">
        <f>N120+N121+N122+N123+N127+N128+N129+N130</f>
        <v>0</v>
      </c>
      <c r="O118" s="35">
        <f>O120+O121+O122+O123+O127+O128+O129+O130</f>
        <v>0</v>
      </c>
      <c r="P118" s="35">
        <f t="shared" si="24"/>
        <v>2042200</v>
      </c>
      <c r="R118" s="23">
        <f>E118-P118</f>
        <v>42849500</v>
      </c>
    </row>
    <row r="119" spans="1:18" ht="13.5">
      <c r="A119" s="39"/>
      <c r="B119" s="73" t="s">
        <v>8</v>
      </c>
      <c r="C119" s="73"/>
      <c r="D119" s="31" t="s">
        <v>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R119" s="24">
        <f aca="true" t="shared" si="25" ref="R119:R165">E119-P119</f>
        <v>0</v>
      </c>
    </row>
    <row r="120" spans="1:18" ht="13.5">
      <c r="A120" s="39">
        <v>1.1</v>
      </c>
      <c r="B120" s="73" t="s">
        <v>9</v>
      </c>
      <c r="C120" s="73"/>
      <c r="D120" s="31" t="s">
        <v>6</v>
      </c>
      <c r="E120" s="36">
        <f>SUM(F120:P120)</f>
        <v>40405400</v>
      </c>
      <c r="F120" s="36">
        <f>F132</f>
        <v>40405400</v>
      </c>
      <c r="G120" s="36"/>
      <c r="H120" s="36"/>
      <c r="I120" s="36"/>
      <c r="J120" s="36"/>
      <c r="K120" s="36"/>
      <c r="L120" s="36">
        <f>L132</f>
        <v>0</v>
      </c>
      <c r="M120" s="36">
        <f aca="true" t="shared" si="26" ref="M120:O121">M132</f>
        <v>0</v>
      </c>
      <c r="N120" s="36">
        <f t="shared" si="26"/>
        <v>0</v>
      </c>
      <c r="O120" s="36">
        <f t="shared" si="26"/>
        <v>0</v>
      </c>
      <c r="P120" s="36"/>
      <c r="R120" s="24">
        <f t="shared" si="25"/>
        <v>40405400</v>
      </c>
    </row>
    <row r="121" spans="1:18" s="3" customFormat="1" ht="13.5">
      <c r="A121" s="39">
        <v>1.2</v>
      </c>
      <c r="B121" s="73" t="s">
        <v>64</v>
      </c>
      <c r="C121" s="73"/>
      <c r="D121" s="31" t="s">
        <v>6</v>
      </c>
      <c r="E121" s="36">
        <f>SUM(F121:P121)</f>
        <v>2444100</v>
      </c>
      <c r="F121" s="36">
        <f>F133</f>
        <v>0</v>
      </c>
      <c r="G121" s="36">
        <f>G132</f>
        <v>58200</v>
      </c>
      <c r="H121" s="36">
        <f>H132</f>
        <v>22900</v>
      </c>
      <c r="I121" s="36">
        <f>I132</f>
        <v>2002200</v>
      </c>
      <c r="J121" s="36">
        <f>J132</f>
        <v>0</v>
      </c>
      <c r="K121" s="36">
        <f>K132</f>
        <v>360800</v>
      </c>
      <c r="L121" s="36">
        <f>L133</f>
        <v>0</v>
      </c>
      <c r="M121" s="36">
        <f t="shared" si="26"/>
        <v>0</v>
      </c>
      <c r="N121" s="36">
        <f t="shared" si="26"/>
        <v>0</v>
      </c>
      <c r="O121" s="36">
        <f t="shared" si="26"/>
        <v>0</v>
      </c>
      <c r="P121" s="36"/>
      <c r="R121" s="24">
        <f t="shared" si="25"/>
        <v>2444100</v>
      </c>
    </row>
    <row r="122" spans="1:18" ht="13.5">
      <c r="A122" s="39">
        <v>1.3</v>
      </c>
      <c r="B122" s="73" t="s">
        <v>10</v>
      </c>
      <c r="C122" s="73"/>
      <c r="D122" s="31"/>
      <c r="E122" s="36">
        <f>SUM(F122:P122)</f>
        <v>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R122" s="24">
        <f t="shared" si="25"/>
        <v>0</v>
      </c>
    </row>
    <row r="123" spans="1:18" s="28" customFormat="1" ht="44.25" customHeight="1">
      <c r="A123" s="39">
        <v>1.4</v>
      </c>
      <c r="B123" s="57" t="s">
        <v>11</v>
      </c>
      <c r="C123" s="58"/>
      <c r="D123" s="31" t="s">
        <v>6</v>
      </c>
      <c r="E123" s="37">
        <f>SUM(F123:P123)</f>
        <v>1500000</v>
      </c>
      <c r="F123" s="37">
        <f>SUM(F125:F126)</f>
        <v>0</v>
      </c>
      <c r="G123" s="37">
        <f aca="true" t="shared" si="27" ref="G123:P123">SUM(G125:G126)</f>
        <v>0</v>
      </c>
      <c r="H123" s="37">
        <f t="shared" si="27"/>
        <v>0</v>
      </c>
      <c r="I123" s="37">
        <f t="shared" si="27"/>
        <v>0</v>
      </c>
      <c r="J123" s="37">
        <f t="shared" si="27"/>
        <v>0</v>
      </c>
      <c r="K123" s="37">
        <f t="shared" si="27"/>
        <v>0</v>
      </c>
      <c r="L123" s="37">
        <f t="shared" si="27"/>
        <v>0</v>
      </c>
      <c r="M123" s="37">
        <f>SUM(M125:M126)</f>
        <v>0</v>
      </c>
      <c r="N123" s="37">
        <f>SUM(N125:N126)</f>
        <v>0</v>
      </c>
      <c r="O123" s="37">
        <f>SUM(O125:O126)</f>
        <v>0</v>
      </c>
      <c r="P123" s="37">
        <f t="shared" si="27"/>
        <v>1500000</v>
      </c>
      <c r="R123" s="25">
        <f t="shared" si="25"/>
        <v>0</v>
      </c>
    </row>
    <row r="124" spans="1:18" ht="13.5">
      <c r="A124" s="39"/>
      <c r="B124" s="57" t="s">
        <v>8</v>
      </c>
      <c r="C124" s="58"/>
      <c r="D124" s="31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R124" s="24">
        <f>E124-P124</f>
        <v>0</v>
      </c>
    </row>
    <row r="125" spans="1:18" ht="13.5">
      <c r="A125" s="39" t="s">
        <v>65</v>
      </c>
      <c r="B125" s="59" t="s">
        <v>100</v>
      </c>
      <c r="C125" s="60"/>
      <c r="D125" s="31" t="s">
        <v>6</v>
      </c>
      <c r="E125" s="36">
        <f aca="true" t="shared" si="28" ref="E125:E131">SUM(F125:P125)</f>
        <v>1500000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>
        <v>1500000</v>
      </c>
      <c r="R125" s="24">
        <f t="shared" si="25"/>
        <v>0</v>
      </c>
    </row>
    <row r="126" spans="1:18" ht="15" customHeight="1">
      <c r="A126" s="39" t="s">
        <v>67</v>
      </c>
      <c r="B126" s="57" t="s">
        <v>66</v>
      </c>
      <c r="C126" s="58"/>
      <c r="D126" s="31" t="s">
        <v>6</v>
      </c>
      <c r="E126" s="36">
        <f t="shared" si="28"/>
        <v>0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R126" s="24">
        <f t="shared" si="25"/>
        <v>0</v>
      </c>
    </row>
    <row r="127" spans="1:18" ht="13.5">
      <c r="A127" s="39" t="s">
        <v>68</v>
      </c>
      <c r="B127" s="57" t="s">
        <v>69</v>
      </c>
      <c r="C127" s="58"/>
      <c r="D127" s="31" t="s">
        <v>6</v>
      </c>
      <c r="E127" s="36">
        <f t="shared" si="28"/>
        <v>0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R127" s="24">
        <f t="shared" si="25"/>
        <v>0</v>
      </c>
    </row>
    <row r="128" spans="1:18" ht="13.5">
      <c r="A128" s="39" t="s">
        <v>70</v>
      </c>
      <c r="B128" s="57" t="s">
        <v>71</v>
      </c>
      <c r="C128" s="58"/>
      <c r="D128" s="31" t="s">
        <v>6</v>
      </c>
      <c r="E128" s="36">
        <f t="shared" si="28"/>
        <v>542200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>
        <v>542200</v>
      </c>
      <c r="R128" s="24">
        <f t="shared" si="25"/>
        <v>0</v>
      </c>
    </row>
    <row r="129" spans="1:18" ht="13.5">
      <c r="A129" s="39" t="s">
        <v>72</v>
      </c>
      <c r="B129" s="57" t="s">
        <v>73</v>
      </c>
      <c r="C129" s="58"/>
      <c r="D129" s="31" t="s">
        <v>6</v>
      </c>
      <c r="E129" s="36">
        <f t="shared" si="28"/>
        <v>0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R129" s="24">
        <f t="shared" si="25"/>
        <v>0</v>
      </c>
    </row>
    <row r="130" spans="1:18" ht="15" customHeight="1">
      <c r="A130" s="39" t="s">
        <v>74</v>
      </c>
      <c r="B130" s="57" t="s">
        <v>12</v>
      </c>
      <c r="C130" s="58"/>
      <c r="D130" s="31" t="s">
        <v>6</v>
      </c>
      <c r="E130" s="36">
        <f t="shared" si="28"/>
        <v>0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R130" s="24">
        <f t="shared" si="25"/>
        <v>0</v>
      </c>
    </row>
    <row r="131" spans="1:18" s="28" customFormat="1" ht="13.5">
      <c r="A131" s="39"/>
      <c r="B131" s="57" t="s">
        <v>13</v>
      </c>
      <c r="C131" s="58"/>
      <c r="D131" s="31" t="s">
        <v>6</v>
      </c>
      <c r="E131" s="36">
        <f t="shared" si="28"/>
        <v>0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R131" s="25">
        <f t="shared" si="25"/>
        <v>0</v>
      </c>
    </row>
    <row r="132" spans="1:18" ht="13.5">
      <c r="A132" s="33">
        <v>2</v>
      </c>
      <c r="B132" s="74" t="s">
        <v>14</v>
      </c>
      <c r="C132" s="74"/>
      <c r="D132" s="34">
        <v>900</v>
      </c>
      <c r="E132" s="35">
        <f>SUM(F132:P132)</f>
        <v>44891700</v>
      </c>
      <c r="F132" s="35">
        <f aca="true" t="shared" si="29" ref="F132:P132">F134+F139+F147+F150+F154+F155+F161</f>
        <v>40405400</v>
      </c>
      <c r="G132" s="35">
        <f t="shared" si="29"/>
        <v>58200</v>
      </c>
      <c r="H132" s="35">
        <f t="shared" si="29"/>
        <v>22900</v>
      </c>
      <c r="I132" s="35">
        <f t="shared" si="29"/>
        <v>2002200</v>
      </c>
      <c r="J132" s="35">
        <f t="shared" si="29"/>
        <v>0</v>
      </c>
      <c r="K132" s="35">
        <f t="shared" si="29"/>
        <v>360800</v>
      </c>
      <c r="L132" s="35">
        <f t="shared" si="29"/>
        <v>0</v>
      </c>
      <c r="M132" s="35">
        <f>M134+M139+M147+M150+M154+M155+M161</f>
        <v>0</v>
      </c>
      <c r="N132" s="35">
        <f>N134+N139+N147+N150+N154+N155+N161</f>
        <v>0</v>
      </c>
      <c r="O132" s="35">
        <f>O134+O139+O147+O150+O154+O155+O161</f>
        <v>0</v>
      </c>
      <c r="P132" s="35">
        <f t="shared" si="29"/>
        <v>2042200</v>
      </c>
      <c r="R132" s="23">
        <f t="shared" si="25"/>
        <v>42849500</v>
      </c>
    </row>
    <row r="133" spans="1:18" ht="13.5">
      <c r="A133" s="39"/>
      <c r="B133" s="73" t="s">
        <v>8</v>
      </c>
      <c r="C133" s="73"/>
      <c r="D133" s="31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R133" s="24">
        <f t="shared" si="25"/>
        <v>0</v>
      </c>
    </row>
    <row r="134" spans="1:18" ht="13.5">
      <c r="A134" s="39">
        <v>2.1</v>
      </c>
      <c r="B134" s="73" t="s">
        <v>15</v>
      </c>
      <c r="C134" s="73"/>
      <c r="D134" s="31" t="s">
        <v>16</v>
      </c>
      <c r="E134" s="36">
        <f>SUM(F134:P134)</f>
        <v>38567000</v>
      </c>
      <c r="F134" s="36">
        <f aca="true" t="shared" si="30" ref="F134:P134">F136+F137+F138</f>
        <v>37262300</v>
      </c>
      <c r="G134" s="36">
        <f t="shared" si="30"/>
        <v>0</v>
      </c>
      <c r="H134" s="36">
        <f t="shared" si="30"/>
        <v>0</v>
      </c>
      <c r="I134" s="36">
        <f t="shared" si="30"/>
        <v>0</v>
      </c>
      <c r="J134" s="36">
        <f t="shared" si="30"/>
        <v>0</v>
      </c>
      <c r="K134" s="36">
        <f t="shared" si="30"/>
        <v>104700</v>
      </c>
      <c r="L134" s="36">
        <f t="shared" si="30"/>
        <v>0</v>
      </c>
      <c r="M134" s="36">
        <f>M136+M137+M138</f>
        <v>0</v>
      </c>
      <c r="N134" s="36">
        <f>N136+N137+N138</f>
        <v>0</v>
      </c>
      <c r="O134" s="36">
        <f>O136+O137+O138</f>
        <v>0</v>
      </c>
      <c r="P134" s="36">
        <f t="shared" si="30"/>
        <v>1200000</v>
      </c>
      <c r="R134" s="24"/>
    </row>
    <row r="135" spans="1:18" ht="13.5">
      <c r="A135" s="39"/>
      <c r="B135" s="73" t="s">
        <v>17</v>
      </c>
      <c r="C135" s="73"/>
      <c r="D135" s="31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R135" s="24">
        <f t="shared" si="25"/>
        <v>0</v>
      </c>
    </row>
    <row r="136" spans="1:18" ht="13.5">
      <c r="A136" s="39" t="s">
        <v>75</v>
      </c>
      <c r="B136" s="73" t="s">
        <v>18</v>
      </c>
      <c r="C136" s="73"/>
      <c r="D136" s="31">
        <v>211</v>
      </c>
      <c r="E136" s="36">
        <f>SUM(F136:P136)</f>
        <v>29586400</v>
      </c>
      <c r="F136" s="36">
        <v>28663300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>
        <v>923100</v>
      </c>
      <c r="R136" s="24">
        <f t="shared" si="25"/>
        <v>28663300</v>
      </c>
    </row>
    <row r="137" spans="1:18" ht="13.5">
      <c r="A137" s="39" t="s">
        <v>76</v>
      </c>
      <c r="B137" s="73" t="s">
        <v>19</v>
      </c>
      <c r="C137" s="73"/>
      <c r="D137" s="31">
        <v>212</v>
      </c>
      <c r="E137" s="36">
        <f aca="true" t="shared" si="31" ref="E137:E164">SUM(F137:P137)</f>
        <v>80400</v>
      </c>
      <c r="F137" s="36">
        <v>0</v>
      </c>
      <c r="G137" s="36"/>
      <c r="H137" s="36"/>
      <c r="I137" s="36"/>
      <c r="J137" s="36"/>
      <c r="K137" s="36">
        <v>80400</v>
      </c>
      <c r="L137" s="36"/>
      <c r="M137" s="36"/>
      <c r="N137" s="36"/>
      <c r="O137" s="36"/>
      <c r="P137" s="36"/>
      <c r="R137" s="24">
        <f t="shared" si="25"/>
        <v>80400</v>
      </c>
    </row>
    <row r="138" spans="1:18" ht="13.5">
      <c r="A138" s="39" t="s">
        <v>77</v>
      </c>
      <c r="B138" s="73" t="s">
        <v>20</v>
      </c>
      <c r="C138" s="73"/>
      <c r="D138" s="31">
        <v>213</v>
      </c>
      <c r="E138" s="36">
        <f t="shared" si="31"/>
        <v>8900200</v>
      </c>
      <c r="F138" s="36">
        <v>8599000</v>
      </c>
      <c r="G138" s="36"/>
      <c r="H138" s="36"/>
      <c r="I138" s="36"/>
      <c r="J138" s="36"/>
      <c r="K138" s="36">
        <v>24300</v>
      </c>
      <c r="L138" s="36"/>
      <c r="M138" s="36"/>
      <c r="N138" s="36"/>
      <c r="O138" s="36"/>
      <c r="P138" s="36">
        <v>276900</v>
      </c>
      <c r="R138" s="24">
        <f t="shared" si="25"/>
        <v>8623300</v>
      </c>
    </row>
    <row r="139" spans="1:18" ht="13.5">
      <c r="A139" s="39" t="s">
        <v>78</v>
      </c>
      <c r="B139" s="73" t="s">
        <v>21</v>
      </c>
      <c r="C139" s="73"/>
      <c r="D139" s="31">
        <v>220</v>
      </c>
      <c r="E139" s="36">
        <f t="shared" si="31"/>
        <v>3158100</v>
      </c>
      <c r="F139" s="36">
        <f aca="true" t="shared" si="32" ref="F139:P139">F141+F142+F143+F144+F145+F146</f>
        <v>3143100</v>
      </c>
      <c r="G139" s="36">
        <f t="shared" si="32"/>
        <v>0</v>
      </c>
      <c r="H139" s="36">
        <f t="shared" si="32"/>
        <v>0</v>
      </c>
      <c r="I139" s="36">
        <f t="shared" si="32"/>
        <v>0</v>
      </c>
      <c r="J139" s="36">
        <f t="shared" si="32"/>
        <v>0</v>
      </c>
      <c r="K139" s="36">
        <f t="shared" si="32"/>
        <v>0</v>
      </c>
      <c r="L139" s="36">
        <f t="shared" si="32"/>
        <v>0</v>
      </c>
      <c r="M139" s="36">
        <f>M141+M142+M143+M144+M145+M146</f>
        <v>0</v>
      </c>
      <c r="N139" s="36">
        <f>N141+N142+N143+N144+N145+N146</f>
        <v>0</v>
      </c>
      <c r="O139" s="36">
        <f>O141+O142+O143+O144+O145+O146</f>
        <v>0</v>
      </c>
      <c r="P139" s="36">
        <f t="shared" si="32"/>
        <v>15000</v>
      </c>
      <c r="R139" s="24"/>
    </row>
    <row r="140" spans="1:18" ht="13.5">
      <c r="A140" s="39"/>
      <c r="B140" s="73" t="s">
        <v>17</v>
      </c>
      <c r="C140" s="73"/>
      <c r="D140" s="31"/>
      <c r="E140" s="36">
        <f t="shared" si="31"/>
        <v>0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R140" s="24">
        <f t="shared" si="25"/>
        <v>0</v>
      </c>
    </row>
    <row r="141" spans="1:18" ht="13.5">
      <c r="A141" s="39" t="s">
        <v>79</v>
      </c>
      <c r="B141" s="73" t="s">
        <v>22</v>
      </c>
      <c r="C141" s="73"/>
      <c r="D141" s="31">
        <v>221</v>
      </c>
      <c r="E141" s="36">
        <f t="shared" si="31"/>
        <v>26400</v>
      </c>
      <c r="F141" s="36">
        <v>26400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R141" s="24">
        <f t="shared" si="25"/>
        <v>26400</v>
      </c>
    </row>
    <row r="142" spans="1:18" ht="13.5">
      <c r="A142" s="39" t="s">
        <v>80</v>
      </c>
      <c r="B142" s="73" t="s">
        <v>23</v>
      </c>
      <c r="C142" s="73"/>
      <c r="D142" s="31">
        <v>222</v>
      </c>
      <c r="E142" s="36">
        <f t="shared" si="31"/>
        <v>22400</v>
      </c>
      <c r="F142" s="36">
        <v>22400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R142" s="24">
        <f t="shared" si="25"/>
        <v>22400</v>
      </c>
    </row>
    <row r="143" spans="1:18" ht="13.5">
      <c r="A143" s="39" t="s">
        <v>81</v>
      </c>
      <c r="B143" s="73" t="s">
        <v>24</v>
      </c>
      <c r="C143" s="73"/>
      <c r="D143" s="31">
        <v>223</v>
      </c>
      <c r="E143" s="36">
        <f t="shared" si="31"/>
        <v>3058200</v>
      </c>
      <c r="F143" s="36">
        <v>3058200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R143" s="24">
        <f t="shared" si="25"/>
        <v>3058200</v>
      </c>
    </row>
    <row r="144" spans="1:18" ht="13.5">
      <c r="A144" s="39" t="s">
        <v>82</v>
      </c>
      <c r="B144" s="73" t="s">
        <v>25</v>
      </c>
      <c r="C144" s="73"/>
      <c r="D144" s="31">
        <v>224</v>
      </c>
      <c r="E144" s="36">
        <f t="shared" si="31"/>
        <v>0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R144" s="24">
        <f t="shared" si="25"/>
        <v>0</v>
      </c>
    </row>
    <row r="145" spans="1:18" ht="13.5">
      <c r="A145" s="39" t="s">
        <v>83</v>
      </c>
      <c r="B145" s="73" t="s">
        <v>26</v>
      </c>
      <c r="C145" s="73"/>
      <c r="D145" s="31">
        <v>225</v>
      </c>
      <c r="E145" s="36">
        <f t="shared" si="31"/>
        <v>36100</v>
      </c>
      <c r="F145" s="36">
        <v>36100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R145" s="24">
        <f t="shared" si="25"/>
        <v>36100</v>
      </c>
    </row>
    <row r="146" spans="1:18" ht="13.5">
      <c r="A146" s="39" t="s">
        <v>84</v>
      </c>
      <c r="B146" s="73" t="s">
        <v>27</v>
      </c>
      <c r="C146" s="73"/>
      <c r="D146" s="31">
        <v>226</v>
      </c>
      <c r="E146" s="36">
        <f t="shared" si="31"/>
        <v>15000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>
        <v>15000</v>
      </c>
      <c r="R146" s="24">
        <f t="shared" si="25"/>
        <v>0</v>
      </c>
    </row>
    <row r="147" spans="1:18" ht="13.5">
      <c r="A147" s="39" t="s">
        <v>85</v>
      </c>
      <c r="B147" s="73" t="s">
        <v>28</v>
      </c>
      <c r="C147" s="73"/>
      <c r="D147" s="31">
        <v>240</v>
      </c>
      <c r="E147" s="36">
        <f t="shared" si="31"/>
        <v>0</v>
      </c>
      <c r="F147" s="36">
        <f aca="true" t="shared" si="33" ref="F147:P147">F149</f>
        <v>0</v>
      </c>
      <c r="G147" s="36">
        <f t="shared" si="33"/>
        <v>0</v>
      </c>
      <c r="H147" s="36">
        <f t="shared" si="33"/>
        <v>0</v>
      </c>
      <c r="I147" s="36">
        <f t="shared" si="33"/>
        <v>0</v>
      </c>
      <c r="J147" s="36">
        <f t="shared" si="33"/>
        <v>0</v>
      </c>
      <c r="K147" s="36">
        <f t="shared" si="33"/>
        <v>0</v>
      </c>
      <c r="L147" s="36">
        <f t="shared" si="33"/>
        <v>0</v>
      </c>
      <c r="M147" s="36">
        <f>M149</f>
        <v>0</v>
      </c>
      <c r="N147" s="36">
        <f>N149</f>
        <v>0</v>
      </c>
      <c r="O147" s="36">
        <f>O149</f>
        <v>0</v>
      </c>
      <c r="P147" s="36">
        <f t="shared" si="33"/>
        <v>0</v>
      </c>
      <c r="R147" s="24">
        <f t="shared" si="25"/>
        <v>0</v>
      </c>
    </row>
    <row r="148" spans="1:18" ht="13.5">
      <c r="A148" s="39"/>
      <c r="B148" s="73" t="s">
        <v>17</v>
      </c>
      <c r="C148" s="73"/>
      <c r="D148" s="31"/>
      <c r="E148" s="36">
        <f t="shared" si="31"/>
        <v>0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R148" s="24">
        <f t="shared" si="25"/>
        <v>0</v>
      </c>
    </row>
    <row r="149" spans="1:18" ht="13.5">
      <c r="A149" s="39" t="s">
        <v>86</v>
      </c>
      <c r="B149" s="73" t="s">
        <v>29</v>
      </c>
      <c r="C149" s="73"/>
      <c r="D149" s="31">
        <v>241</v>
      </c>
      <c r="E149" s="36">
        <f t="shared" si="31"/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R149" s="24">
        <f t="shared" si="25"/>
        <v>0</v>
      </c>
    </row>
    <row r="150" spans="1:18" ht="13.5">
      <c r="A150" s="39" t="s">
        <v>87</v>
      </c>
      <c r="B150" s="73" t="s">
        <v>30</v>
      </c>
      <c r="C150" s="73"/>
      <c r="D150" s="31">
        <v>260</v>
      </c>
      <c r="E150" s="36">
        <f t="shared" si="31"/>
        <v>2800500</v>
      </c>
      <c r="F150" s="36">
        <f aca="true" t="shared" si="34" ref="F150:P150">F152</f>
        <v>0</v>
      </c>
      <c r="G150" s="36">
        <f t="shared" si="34"/>
        <v>0</v>
      </c>
      <c r="H150" s="36">
        <f t="shared" si="34"/>
        <v>0</v>
      </c>
      <c r="I150" s="36">
        <f t="shared" si="34"/>
        <v>2002200</v>
      </c>
      <c r="J150" s="36">
        <f t="shared" si="34"/>
        <v>0</v>
      </c>
      <c r="K150" s="36">
        <f t="shared" si="34"/>
        <v>256100</v>
      </c>
      <c r="L150" s="36">
        <f t="shared" si="34"/>
        <v>0</v>
      </c>
      <c r="M150" s="36">
        <f>M152</f>
        <v>0</v>
      </c>
      <c r="N150" s="36">
        <f>N152</f>
        <v>0</v>
      </c>
      <c r="O150" s="36">
        <f>O152</f>
        <v>0</v>
      </c>
      <c r="P150" s="36">
        <f t="shared" si="34"/>
        <v>542200</v>
      </c>
      <c r="R150" s="24"/>
    </row>
    <row r="151" spans="1:18" ht="13.5">
      <c r="A151" s="39"/>
      <c r="B151" s="73" t="s">
        <v>17</v>
      </c>
      <c r="C151" s="73"/>
      <c r="D151" s="31"/>
      <c r="E151" s="36">
        <f t="shared" si="31"/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R151" s="24">
        <f t="shared" si="25"/>
        <v>0</v>
      </c>
    </row>
    <row r="152" spans="1:18" ht="13.5">
      <c r="A152" s="39" t="s">
        <v>88</v>
      </c>
      <c r="B152" s="73" t="s">
        <v>31</v>
      </c>
      <c r="C152" s="73"/>
      <c r="D152" s="31">
        <v>262</v>
      </c>
      <c r="E152" s="36">
        <f t="shared" si="31"/>
        <v>2800500</v>
      </c>
      <c r="F152" s="36"/>
      <c r="G152" s="36"/>
      <c r="H152" s="36"/>
      <c r="I152" s="36">
        <v>2002200</v>
      </c>
      <c r="J152" s="36"/>
      <c r="K152" s="36">
        <v>256100</v>
      </c>
      <c r="L152" s="36"/>
      <c r="M152" s="36"/>
      <c r="N152" s="36"/>
      <c r="O152" s="36"/>
      <c r="P152" s="36">
        <f>542200</f>
        <v>542200</v>
      </c>
      <c r="R152" s="24">
        <f t="shared" si="25"/>
        <v>2258300</v>
      </c>
    </row>
    <row r="153" spans="1:18" ht="13.5">
      <c r="A153" s="39" t="s">
        <v>89</v>
      </c>
      <c r="B153" s="73" t="s">
        <v>32</v>
      </c>
      <c r="C153" s="73"/>
      <c r="D153" s="31">
        <v>263</v>
      </c>
      <c r="E153" s="36">
        <f t="shared" si="31"/>
        <v>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R153" s="24">
        <f t="shared" si="25"/>
        <v>0</v>
      </c>
    </row>
    <row r="154" spans="1:18" ht="13.5">
      <c r="A154" s="39" t="s">
        <v>90</v>
      </c>
      <c r="B154" s="73" t="s">
        <v>33</v>
      </c>
      <c r="C154" s="73"/>
      <c r="D154" s="31">
        <v>290</v>
      </c>
      <c r="E154" s="36">
        <f t="shared" si="31"/>
        <v>0</v>
      </c>
      <c r="F154" s="36"/>
      <c r="G154" s="36"/>
      <c r="H154" s="36"/>
      <c r="I154" s="36"/>
      <c r="J154" s="36"/>
      <c r="K154" s="36"/>
      <c r="L154" s="36"/>
      <c r="M154" s="36">
        <v>0</v>
      </c>
      <c r="N154" s="36">
        <v>0</v>
      </c>
      <c r="O154" s="36">
        <v>0</v>
      </c>
      <c r="P154" s="36">
        <v>0</v>
      </c>
      <c r="R154" s="24">
        <f t="shared" si="25"/>
        <v>0</v>
      </c>
    </row>
    <row r="155" spans="1:18" ht="13.5">
      <c r="A155" s="39" t="s">
        <v>91</v>
      </c>
      <c r="B155" s="73" t="s">
        <v>34</v>
      </c>
      <c r="C155" s="73"/>
      <c r="D155" s="31">
        <v>300</v>
      </c>
      <c r="E155" s="36">
        <f t="shared" si="31"/>
        <v>366100</v>
      </c>
      <c r="F155" s="36">
        <f aca="true" t="shared" si="35" ref="F155:P155">F157+F158+F159+F160</f>
        <v>0</v>
      </c>
      <c r="G155" s="36">
        <f t="shared" si="35"/>
        <v>58200</v>
      </c>
      <c r="H155" s="36">
        <f t="shared" si="35"/>
        <v>22900</v>
      </c>
      <c r="I155" s="36">
        <f t="shared" si="35"/>
        <v>0</v>
      </c>
      <c r="J155" s="36">
        <f t="shared" si="35"/>
        <v>0</v>
      </c>
      <c r="K155" s="36">
        <f t="shared" si="35"/>
        <v>0</v>
      </c>
      <c r="L155" s="36">
        <f t="shared" si="35"/>
        <v>0</v>
      </c>
      <c r="M155" s="36">
        <f>M157+M158+M159+M160</f>
        <v>0</v>
      </c>
      <c r="N155" s="36">
        <f>N157+N158+N159+N160</f>
        <v>0</v>
      </c>
      <c r="O155" s="36">
        <f>O157+O158+O159+O160</f>
        <v>0</v>
      </c>
      <c r="P155" s="36">
        <f t="shared" si="35"/>
        <v>285000</v>
      </c>
      <c r="R155" s="24"/>
    </row>
    <row r="156" spans="1:18" ht="13.5">
      <c r="A156" s="39"/>
      <c r="B156" s="73" t="s">
        <v>17</v>
      </c>
      <c r="C156" s="73"/>
      <c r="D156" s="31"/>
      <c r="E156" s="36">
        <f t="shared" si="31"/>
        <v>0</v>
      </c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R156" s="24">
        <f t="shared" si="25"/>
        <v>0</v>
      </c>
    </row>
    <row r="157" spans="1:18" ht="13.5">
      <c r="A157" s="39" t="s">
        <v>92</v>
      </c>
      <c r="B157" s="73" t="s">
        <v>35</v>
      </c>
      <c r="C157" s="73"/>
      <c r="D157" s="31">
        <v>310</v>
      </c>
      <c r="E157" s="36">
        <f t="shared" si="31"/>
        <v>336100</v>
      </c>
      <c r="F157" s="36"/>
      <c r="G157" s="36">
        <v>58200</v>
      </c>
      <c r="H157" s="36">
        <v>22900</v>
      </c>
      <c r="I157" s="36"/>
      <c r="J157" s="36"/>
      <c r="K157" s="36"/>
      <c r="L157" s="36"/>
      <c r="M157" s="36"/>
      <c r="N157" s="36"/>
      <c r="O157" s="36"/>
      <c r="P157" s="36">
        <v>255000</v>
      </c>
      <c r="R157" s="24">
        <f t="shared" si="25"/>
        <v>81100</v>
      </c>
    </row>
    <row r="158" spans="1:18" ht="13.5">
      <c r="A158" s="39" t="s">
        <v>93</v>
      </c>
      <c r="B158" s="73" t="s">
        <v>36</v>
      </c>
      <c r="C158" s="73"/>
      <c r="D158" s="31">
        <v>320</v>
      </c>
      <c r="E158" s="36">
        <f t="shared" si="31"/>
        <v>0</v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R158" s="24">
        <f t="shared" si="25"/>
        <v>0</v>
      </c>
    </row>
    <row r="159" spans="1:18" ht="13.5">
      <c r="A159" s="39" t="s">
        <v>94</v>
      </c>
      <c r="B159" s="73" t="s">
        <v>37</v>
      </c>
      <c r="C159" s="73"/>
      <c r="D159" s="31">
        <v>330</v>
      </c>
      <c r="E159" s="36">
        <f t="shared" si="31"/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R159" s="24">
        <f t="shared" si="25"/>
        <v>0</v>
      </c>
    </row>
    <row r="160" spans="1:18" ht="13.5">
      <c r="A160" s="39" t="s">
        <v>95</v>
      </c>
      <c r="B160" s="73" t="s">
        <v>38</v>
      </c>
      <c r="C160" s="73"/>
      <c r="D160" s="31">
        <v>340</v>
      </c>
      <c r="E160" s="36">
        <f t="shared" si="31"/>
        <v>30000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>
        <v>30000</v>
      </c>
      <c r="R160" s="24">
        <f t="shared" si="25"/>
        <v>0</v>
      </c>
    </row>
    <row r="161" spans="1:18" ht="13.5">
      <c r="A161" s="39" t="s">
        <v>96</v>
      </c>
      <c r="B161" s="73" t="s">
        <v>39</v>
      </c>
      <c r="C161" s="73"/>
      <c r="D161" s="31">
        <v>500</v>
      </c>
      <c r="E161" s="36">
        <f t="shared" si="31"/>
        <v>0</v>
      </c>
      <c r="F161" s="36">
        <f aca="true" t="shared" si="36" ref="F161:P161">F163+F164</f>
        <v>0</v>
      </c>
      <c r="G161" s="36">
        <f t="shared" si="36"/>
        <v>0</v>
      </c>
      <c r="H161" s="36">
        <f t="shared" si="36"/>
        <v>0</v>
      </c>
      <c r="I161" s="36">
        <f t="shared" si="36"/>
        <v>0</v>
      </c>
      <c r="J161" s="36">
        <f t="shared" si="36"/>
        <v>0</v>
      </c>
      <c r="K161" s="36">
        <f t="shared" si="36"/>
        <v>0</v>
      </c>
      <c r="L161" s="36">
        <f t="shared" si="36"/>
        <v>0</v>
      </c>
      <c r="M161" s="36">
        <f>M163+M164</f>
        <v>0</v>
      </c>
      <c r="N161" s="36">
        <f>N163+N164</f>
        <v>0</v>
      </c>
      <c r="O161" s="36">
        <f>O163+O164</f>
        <v>0</v>
      </c>
      <c r="P161" s="36">
        <f t="shared" si="36"/>
        <v>0</v>
      </c>
      <c r="R161" s="24">
        <f t="shared" si="25"/>
        <v>0</v>
      </c>
    </row>
    <row r="162" spans="1:18" ht="13.5">
      <c r="A162" s="39"/>
      <c r="B162" s="73" t="s">
        <v>17</v>
      </c>
      <c r="C162" s="73"/>
      <c r="D162" s="31"/>
      <c r="E162" s="38">
        <f t="shared" si="31"/>
        <v>0</v>
      </c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R162" s="13">
        <f t="shared" si="25"/>
        <v>0</v>
      </c>
    </row>
    <row r="163" spans="1:18" ht="13.5">
      <c r="A163" s="39" t="s">
        <v>97</v>
      </c>
      <c r="B163" s="73" t="s">
        <v>40</v>
      </c>
      <c r="C163" s="73"/>
      <c r="D163" s="31">
        <v>520</v>
      </c>
      <c r="E163" s="38">
        <f t="shared" si="31"/>
        <v>0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R163" s="13">
        <f t="shared" si="25"/>
        <v>0</v>
      </c>
    </row>
    <row r="164" spans="1:18" ht="13.5">
      <c r="A164" s="39" t="s">
        <v>98</v>
      </c>
      <c r="B164" s="73" t="s">
        <v>41</v>
      </c>
      <c r="C164" s="73"/>
      <c r="D164" s="31">
        <v>530</v>
      </c>
      <c r="E164" s="38">
        <f t="shared" si="31"/>
        <v>0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R164" s="13">
        <f t="shared" si="25"/>
        <v>0</v>
      </c>
    </row>
    <row r="165" spans="1:18" ht="13.5">
      <c r="A165" s="39"/>
      <c r="B165" s="73" t="s">
        <v>42</v>
      </c>
      <c r="C165" s="73"/>
      <c r="D165" s="31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R165" s="13">
        <f t="shared" si="25"/>
        <v>0</v>
      </c>
    </row>
    <row r="166" spans="1:18" ht="13.5">
      <c r="A166" s="39" t="s">
        <v>99</v>
      </c>
      <c r="B166" s="73" t="s">
        <v>43</v>
      </c>
      <c r="C166" s="73"/>
      <c r="D166" s="31" t="s">
        <v>6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R166" s="13"/>
    </row>
    <row r="168" ht="13.5">
      <c r="A168" s="1" t="s">
        <v>44</v>
      </c>
    </row>
    <row r="169" ht="13.5">
      <c r="A169" s="1" t="s">
        <v>45</v>
      </c>
    </row>
    <row r="170" spans="1:18" ht="13.5">
      <c r="A170" s="1" t="s">
        <v>46</v>
      </c>
      <c r="C170" s="42"/>
      <c r="D170" s="45" t="s">
        <v>63</v>
      </c>
      <c r="G170" s="6"/>
      <c r="H170" s="18"/>
      <c r="I170" s="18"/>
      <c r="J170" s="18"/>
      <c r="K170" s="18"/>
      <c r="L170" s="18"/>
      <c r="M170" s="18"/>
      <c r="N170" s="18"/>
      <c r="O170" s="18"/>
      <c r="P170" s="14"/>
      <c r="Q170" s="14"/>
      <c r="R170" s="14"/>
    </row>
    <row r="171" spans="3:18" ht="13.5">
      <c r="C171" s="11" t="s">
        <v>47</v>
      </c>
      <c r="D171" s="46" t="s">
        <v>48</v>
      </c>
      <c r="E171" s="7"/>
      <c r="G171" s="12"/>
      <c r="H171" s="19"/>
      <c r="I171" s="19"/>
      <c r="J171" s="19"/>
      <c r="K171" s="19"/>
      <c r="L171" s="19"/>
      <c r="M171" s="19"/>
      <c r="N171" s="19"/>
      <c r="O171" s="19"/>
      <c r="P171" s="12"/>
      <c r="Q171" s="14"/>
      <c r="R171" s="12"/>
    </row>
    <row r="172" spans="1:18" ht="13.5">
      <c r="A172" s="1" t="s">
        <v>102</v>
      </c>
      <c r="C172" s="11"/>
      <c r="D172" s="47"/>
      <c r="G172" s="9"/>
      <c r="H172" s="20"/>
      <c r="I172" s="20"/>
      <c r="J172" s="20"/>
      <c r="K172" s="20"/>
      <c r="L172" s="20"/>
      <c r="M172" s="20"/>
      <c r="N172" s="20"/>
      <c r="O172" s="20"/>
      <c r="P172" s="10"/>
      <c r="Q172" s="14"/>
      <c r="R172" s="9"/>
    </row>
    <row r="173" spans="1:18" ht="13.5">
      <c r="A173" s="1" t="s">
        <v>61</v>
      </c>
      <c r="C173" s="41"/>
      <c r="D173" s="45" t="s">
        <v>101</v>
      </c>
      <c r="G173" s="12"/>
      <c r="H173" s="21"/>
      <c r="I173" s="21"/>
      <c r="J173" s="21"/>
      <c r="K173" s="21"/>
      <c r="L173" s="21"/>
      <c r="M173" s="21"/>
      <c r="N173" s="21"/>
      <c r="O173" s="21"/>
      <c r="P173" s="10"/>
      <c r="Q173" s="14"/>
      <c r="R173" s="10"/>
    </row>
    <row r="174" spans="3:18" ht="13.5">
      <c r="C174" s="11" t="s">
        <v>47</v>
      </c>
      <c r="D174" s="48" t="s">
        <v>48</v>
      </c>
      <c r="G174" s="12"/>
      <c r="H174" s="19"/>
      <c r="I174" s="19"/>
      <c r="J174" s="19"/>
      <c r="K174" s="19"/>
      <c r="L174" s="19"/>
      <c r="M174" s="19"/>
      <c r="N174" s="19"/>
      <c r="O174" s="19"/>
      <c r="P174" s="12"/>
      <c r="Q174" s="14"/>
      <c r="R174" s="12"/>
    </row>
    <row r="175" spans="3:18" ht="13.5">
      <c r="C175" s="11"/>
      <c r="D175" s="48"/>
      <c r="G175" s="12"/>
      <c r="H175" s="19"/>
      <c r="I175" s="19"/>
      <c r="J175" s="19"/>
      <c r="K175" s="19"/>
      <c r="L175" s="19"/>
      <c r="M175" s="19"/>
      <c r="N175" s="19"/>
      <c r="O175" s="19"/>
      <c r="P175" s="10"/>
      <c r="Q175" s="14"/>
      <c r="R175" s="12"/>
    </row>
    <row r="176" spans="1:18" ht="13.5">
      <c r="A176" s="1" t="s">
        <v>0</v>
      </c>
      <c r="C176" s="41"/>
      <c r="D176" s="45" t="s">
        <v>62</v>
      </c>
      <c r="G176" s="12"/>
      <c r="H176" s="21"/>
      <c r="I176" s="21"/>
      <c r="J176" s="21"/>
      <c r="K176" s="21"/>
      <c r="L176" s="21"/>
      <c r="M176" s="21"/>
      <c r="N176" s="21"/>
      <c r="O176" s="21"/>
      <c r="P176" s="10"/>
      <c r="Q176" s="14"/>
      <c r="R176" s="10"/>
    </row>
    <row r="177" spans="3:18" ht="13.5">
      <c r="C177" s="11" t="s">
        <v>47</v>
      </c>
      <c r="D177" s="46" t="s">
        <v>48</v>
      </c>
      <c r="G177" s="12"/>
      <c r="H177" s="19"/>
      <c r="I177" s="19"/>
      <c r="J177" s="19"/>
      <c r="K177" s="19"/>
      <c r="L177" s="19"/>
      <c r="M177" s="19"/>
      <c r="N177" s="19"/>
      <c r="O177" s="19"/>
      <c r="P177" s="12"/>
      <c r="Q177" s="14"/>
      <c r="R177" s="12"/>
    </row>
    <row r="178" spans="1:18" ht="13.5">
      <c r="A178" s="1" t="s">
        <v>60</v>
      </c>
      <c r="D178" s="40"/>
      <c r="F178" s="4"/>
      <c r="G178" s="22"/>
      <c r="H178" s="22"/>
      <c r="I178" s="22"/>
      <c r="J178" s="22"/>
      <c r="K178" s="22"/>
      <c r="L178" s="22"/>
      <c r="M178" s="22"/>
      <c r="N178" s="22"/>
      <c r="O178" s="22"/>
      <c r="P178" s="14"/>
      <c r="R178" s="15"/>
    </row>
    <row r="179" spans="6:18" ht="13.5">
      <c r="F179" s="4"/>
      <c r="G179" s="22"/>
      <c r="H179" s="22"/>
      <c r="I179" s="22"/>
      <c r="J179" s="22"/>
      <c r="K179" s="22"/>
      <c r="L179" s="22"/>
      <c r="M179" s="22"/>
      <c r="N179" s="22"/>
      <c r="O179" s="22"/>
      <c r="P179" s="14"/>
      <c r="R179" s="15"/>
    </row>
    <row r="180" spans="1:18" ht="13.5">
      <c r="A180" s="1" t="s">
        <v>49</v>
      </c>
      <c r="F180" s="4"/>
      <c r="G180" s="22"/>
      <c r="H180" s="22"/>
      <c r="I180" s="22"/>
      <c r="J180" s="22"/>
      <c r="K180" s="22"/>
      <c r="L180" s="22"/>
      <c r="M180" s="22"/>
      <c r="N180" s="22"/>
      <c r="O180" s="22"/>
      <c r="R180" s="15"/>
    </row>
    <row r="181" spans="7:15" ht="13.5"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7:15" ht="13.5">
      <c r="G182" s="18"/>
      <c r="H182" s="18"/>
      <c r="I182" s="18"/>
      <c r="J182" s="18"/>
      <c r="K182" s="18"/>
      <c r="L182" s="18"/>
      <c r="M182" s="18"/>
      <c r="N182" s="18"/>
      <c r="O182" s="18"/>
    </row>
  </sheetData>
  <sheetProtection/>
  <mergeCells count="168">
    <mergeCell ref="A57:E57"/>
    <mergeCell ref="A113:E113"/>
    <mergeCell ref="F115:P115"/>
    <mergeCell ref="D115:D116"/>
    <mergeCell ref="E115:E116"/>
    <mergeCell ref="B115:C116"/>
    <mergeCell ref="F59:P59"/>
    <mergeCell ref="D59:D60"/>
    <mergeCell ref="E59:E60"/>
    <mergeCell ref="B59:C60"/>
    <mergeCell ref="F4:P4"/>
    <mergeCell ref="A2:E2"/>
    <mergeCell ref="A4:A5"/>
    <mergeCell ref="B11:C11"/>
    <mergeCell ref="B4:C5"/>
    <mergeCell ref="B6:C6"/>
    <mergeCell ref="B8:C8"/>
    <mergeCell ref="B7:C7"/>
    <mergeCell ref="B9:C9"/>
    <mergeCell ref="B27:C27"/>
    <mergeCell ref="B28:C28"/>
    <mergeCell ref="D4:D5"/>
    <mergeCell ref="E4:E5"/>
    <mergeCell ref="B12:C12"/>
    <mergeCell ref="B17:C17"/>
    <mergeCell ref="B16:C16"/>
    <mergeCell ref="B14:C14"/>
    <mergeCell ref="B15:C15"/>
    <mergeCell ref="B23:C23"/>
    <mergeCell ref="B24:C24"/>
    <mergeCell ref="B25:C25"/>
    <mergeCell ref="B26:C26"/>
    <mergeCell ref="B10:C10"/>
    <mergeCell ref="B21:C21"/>
    <mergeCell ref="B22:C22"/>
    <mergeCell ref="B18:C18"/>
    <mergeCell ref="B19:C19"/>
    <mergeCell ref="B20:C2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13:C13"/>
    <mergeCell ref="B49:C49"/>
    <mergeCell ref="B50:C50"/>
    <mergeCell ref="B51:C51"/>
    <mergeCell ref="B52:C52"/>
    <mergeCell ref="B45:C45"/>
    <mergeCell ref="B46:C46"/>
    <mergeCell ref="A59:A60"/>
    <mergeCell ref="B61:C61"/>
    <mergeCell ref="B63:C63"/>
    <mergeCell ref="B62:C62"/>
    <mergeCell ref="B64:C64"/>
    <mergeCell ref="B65:C65"/>
    <mergeCell ref="B67:C67"/>
    <mergeCell ref="B73:C73"/>
    <mergeCell ref="B66:C66"/>
    <mergeCell ref="B74:C74"/>
    <mergeCell ref="B75:C75"/>
    <mergeCell ref="B68:C68"/>
    <mergeCell ref="B69:C69"/>
    <mergeCell ref="B70:C70"/>
    <mergeCell ref="B71:C71"/>
    <mergeCell ref="B72:C72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98:C98"/>
    <mergeCell ref="B99:C99"/>
    <mergeCell ref="B104:C104"/>
    <mergeCell ref="B88:C88"/>
    <mergeCell ref="B89:C89"/>
    <mergeCell ref="B90:C90"/>
    <mergeCell ref="B91:C91"/>
    <mergeCell ref="B108:C108"/>
    <mergeCell ref="B122:C122"/>
    <mergeCell ref="B110:C110"/>
    <mergeCell ref="B92:C92"/>
    <mergeCell ref="B93:C93"/>
    <mergeCell ref="B109:C109"/>
    <mergeCell ref="B94:C94"/>
    <mergeCell ref="B95:C95"/>
    <mergeCell ref="B96:C96"/>
    <mergeCell ref="B97:C97"/>
    <mergeCell ref="B125:C125"/>
    <mergeCell ref="B126:C126"/>
    <mergeCell ref="B100:C100"/>
    <mergeCell ref="B101:C101"/>
    <mergeCell ref="B102:C102"/>
    <mergeCell ref="B103:C103"/>
    <mergeCell ref="B105:C105"/>
    <mergeCell ref="B106:C106"/>
    <mergeCell ref="B107:C107"/>
    <mergeCell ref="B123:C123"/>
    <mergeCell ref="B121:C121"/>
    <mergeCell ref="B124:C124"/>
    <mergeCell ref="A115:A116"/>
    <mergeCell ref="B117:C117"/>
    <mergeCell ref="B119:C119"/>
    <mergeCell ref="B120:C120"/>
    <mergeCell ref="B118:C118"/>
    <mergeCell ref="B127:C127"/>
    <mergeCell ref="B132:C132"/>
    <mergeCell ref="B133:C133"/>
    <mergeCell ref="B134:C134"/>
    <mergeCell ref="B129:C129"/>
    <mergeCell ref="B130:C130"/>
    <mergeCell ref="B131:C131"/>
    <mergeCell ref="B128:C128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65:C165"/>
    <mergeCell ref="B150:C150"/>
    <mergeCell ref="B151:C151"/>
    <mergeCell ref="B152:C152"/>
    <mergeCell ref="B153:C153"/>
    <mergeCell ref="B154:C154"/>
    <mergeCell ref="B155:C155"/>
    <mergeCell ref="B166:C166"/>
    <mergeCell ref="B160:C160"/>
    <mergeCell ref="B161:C161"/>
    <mergeCell ref="B162:C162"/>
    <mergeCell ref="B163:C163"/>
    <mergeCell ref="B164:C164"/>
    <mergeCell ref="B156:C156"/>
    <mergeCell ref="B157:C157"/>
    <mergeCell ref="B158:C158"/>
    <mergeCell ref="B159:C159"/>
  </mergeCells>
  <printOptions/>
  <pageMargins left="0.3937007874015748" right="0.1968503937007874" top="0.1968503937007874" bottom="0.1968503937007874" header="0" footer="0"/>
  <pageSetup horizontalDpi="600" verticalDpi="600" orientation="portrait" paperSize="9" scale="84" r:id="rId1"/>
  <rowBreaks count="2" manualBreakCount="2">
    <brk id="56" max="255" man="1"/>
    <brk id="1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User2091</cp:lastModifiedBy>
  <cp:lastPrinted>2013-05-20T10:27:26Z</cp:lastPrinted>
  <dcterms:created xsi:type="dcterms:W3CDTF">2008-05-12T12:02:07Z</dcterms:created>
  <dcterms:modified xsi:type="dcterms:W3CDTF">2014-02-12T10:53:02Z</dcterms:modified>
  <cp:category/>
  <cp:version/>
  <cp:contentType/>
  <cp:contentStatus/>
</cp:coreProperties>
</file>